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172.16.84.10\Planeacion\Vigencia 2022\PMR 2022\SEPTIEMBRE\"/>
    </mc:Choice>
  </mc:AlternateContent>
  <xr:revisionPtr revIDLastSave="0" documentId="13_ncr:1_{B60208C0-B78D-40CA-913C-92CB171B341C}" xr6:coauthVersionLast="36" xr6:coauthVersionMax="36" xr10:uidLastSave="{00000000-0000-0000-0000-000000000000}"/>
  <bookViews>
    <workbookView xWindow="0" yWindow="0" windowWidth="28800" windowHeight="11625" activeTab="4"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 r:id="rId10"/>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X11" i="3" l="1"/>
  <c r="X10" i="3"/>
  <c r="X13" i="3"/>
  <c r="H14" i="4"/>
  <c r="I14" i="4"/>
  <c r="J14" i="4"/>
  <c r="K14" i="4"/>
  <c r="R13" i="3" l="1"/>
  <c r="O13" i="1"/>
  <c r="F35" i="6" l="1"/>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P13" i="3" l="1"/>
  <c r="V12" i="3"/>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1" i="3"/>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<sst xmlns="http://schemas.openxmlformats.org/spreadsheetml/2006/main" count="351" uniqueCount="171">
  <si>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</si>
  <si>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</si>
  <si>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</si>
  <si>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</si>
  <si>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</si>
  <si>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</si>
  <si>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</si>
  <si>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</si>
  <si>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</si>
  <si>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</si>
  <si>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</si>
  <si>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</si>
  <si>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</si>
  <si>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</si>
  <si>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</si>
  <si>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</si>
  <si>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</si>
  <si>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</si>
  <si>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</si>
  <si>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</si>
  <si>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</si>
  <si>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</si>
  <si>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</si>
  <si>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</si>
  <si>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</si>
  <si>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</si>
  <si>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</si>
  <si>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</si>
  <si>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</si>
  <si>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</si>
  <si>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</si>
  <si>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</si>
  <si>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</si>
  <si>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</si>
  <si>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</si>
  <si>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</si>
  <si>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</si>
  <si>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</si>
  <si>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</si>
  <si>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</si>
  <si>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</si>
  <si>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</si>
  <si>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</si>
  <si>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</si>
  <si>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</si>
  <si>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</si>
  <si>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</si>
  <si>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</si>
  <si>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</si>
  <si>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</si>
  <si>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</si>
  <si>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</si>
  <si>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</si>
  <si>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</si>
  <si>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</si>
  <si>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</si>
  <si>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</si>
  <si>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</si>
  <si>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</si>
  <si>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</si>
  <si>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</si>
  <si>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</si>
  <si>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</si>
  <si>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</si>
  <si>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</si>
  <si>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</si>
  <si>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</si>
  <si>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</si>
  <si>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</si>
  <si>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</si>
  <si>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</si>
  <si>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</si>
  <si>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</si>
  <si>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</si>
  <si>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</si>
  <si>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</si>
  <si>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</si>
  <si>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</si>
  <si>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</si>
  <si>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</si>
  <si>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</si>
  <si>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</si>
  <si>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</si>
  <si>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</si>
  <si>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</si>
  <si>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</si>
  <si>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</si>
  <si>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</si>
  <si>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</si>
  <si>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</si>
  <si>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</si>
  <si>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</si>
  <si>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</si>
  <si>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</si>
  <si>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</si>
  <si>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</si>
  <si>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</si>
  <si>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</si>
  <si>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</si>
  <si>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</si>
  <si>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</si>
  <si>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</si>
  <si>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</si>
  <si>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</si>
  <si>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</si>
  <si>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</si>
  <si>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</si>
  <si>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</si>
  <si>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</si>
  <si>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</si>
  <si>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</si>
  <si>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</si>
  <si>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</si>
  <si>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</si>
  <si>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</si>
  <si>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</si>
  <si>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</si>
  <si>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</si>
  <si>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</si>
  <si>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</si>
  <si>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</si>
  <si>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</si>
  <si>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</si>
  <si>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</si>
  <si>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</si>
  <si>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</si>
  <si>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</si>
  <si>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</si>
  <si>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</si>
  <si>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</si>
  <si>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</si>
  <si>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</si>
  <si>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</si>
  <si>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</si>
  <si>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</si>
  <si>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</si>
  <si>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</si>
  <si>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</si>
  <si>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</si>
  <si>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</si>
  <si>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</si>
  <si>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</si>
  <si>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O23011601210000007600</t>
  </si>
  <si>
    <t>PM/0222/0102/33010547600</t>
  </si>
  <si>
    <t>PM/0222/0104/33010957619</t>
  </si>
  <si>
    <t>PM/0222/0101/33011227585</t>
  </si>
  <si>
    <t>PM/0222/0101/33010737585</t>
  </si>
  <si>
    <t>PM/0222/0101/33011267585</t>
  </si>
  <si>
    <t>O23011601150000007594</t>
  </si>
  <si>
    <t>PM/0222/0101/33010737594</t>
  </si>
  <si>
    <t>TPJ(JIJ).Indirecto-C05.20.Actividades de apreciación, creación, producción y estímulos culturales .</t>
  </si>
  <si>
    <t>3 - Número de estímulos entregados</t>
  </si>
  <si>
    <t>8 - Número de actividades de sensibilización y formación artística</t>
  </si>
  <si>
    <t>1 - Número de actividades artísticas producidas o apoyadas por el IDARTES</t>
  </si>
  <si>
    <t>TPJ(JIK).Indirecto-C05.22.Fomento de hábitos de lectura e intercambio de saberes con enfoque diferencial y poblacional.</t>
  </si>
  <si>
    <t xml:space="preserve">01. USAQUÉN 3525
02. CHAPINERO 1704
03. SANTA FE 5127
04. SAN CRISTOBAL 9894
05. USME 11190
06. TUNJUELITO 5486
07. BOSA 14874
08. KENNEDY 15952
09. FONTIBÓN 7031
10. ENGATIVÁ 12373
11. SUBA 9760
12. BARRIOS UNIDOS 4078
13. TEUSAQUILLO 2284
14. MÁRTIRES 4205
15. ANTONIO NARIÑO 1497
16. PUENTE ARANDA 4464
17. CANDELARIA 988
18. RAFAEL URIBE 7229
19. CIUDAD BOLIVAR 11759
20. SUMAPAZ 199
77. DISTRITAL 918
</t>
  </si>
  <si>
    <t xml:space="preserve">01. USAQUÉN 41615
02. CHAPINERO 42506
03. SANTA FE 427857
04. SAN CRISTOBAL 2568
05. USME 7279
06. TUNJUELITO 7035
07. BOSA 6387
08. KENNEDY 6700
09. FONTIBÓN 3863
10. ENGATIVÁ 4581
11. SUBA 106314
12. BARRIOS UNIDOS 35620
13. TEUSAQUILLO 175058
14. MÁRTIRES 5593
15. ANTONIO NARIÑO 1026
16. PUENTE ARANDA 4393
17. CANDELARIA 196483
18. RAFAEL URIBE 2181
19. CIUDAD BOLIVAR 36371
20. SUMAPAZ 1024
77. DISTRITAL 635479
</t>
  </si>
  <si>
    <t xml:space="preserve">02. CHAPINERO 1
03. SANTA FE 208
12. BARRIOS UNIDOS 27
17. CANDELARIA 10
77. DISTRITAL 301
</t>
  </si>
  <si>
    <t xml:space="preserve">01. USAQUÉN 67
02. CHAPINERO 375
03. SANTA FE 3959
04. SAN CRISTOBAL 57
05. USME 67
06. TUNJUELITO 89
07. BOSA 84
08. KENNEDY 56
09. FONTIBÓN 125
10. ENGATIVÁ 211
11. SUBA 420
12. BARRIOS UNIDOS 189
13. TEUSAQUILLO 864
14. MÁRTIRES 51
15. ANTONIO NARIÑO 23
16. PUENTE ARANDA 25
17. CANDELARIA 720
18. RAFAEL URIBE 30
19. CIUDAD BOLIVAR 219
20. SUMAPAZ 21
77. DISTRITAL 1951
</t>
  </si>
  <si>
    <t xml:space="preserve">01. USAQUÉN 806
02. CHAPINERO 747
03. SANTA FE 1333
04. SAN CRISTOBAL 3829
05. USME 4182
06. TUNJUELITO 3634
07. BOSA 6420
08. KENNEDY 9190
09. FONTIBÓN 4705
10. ENGATIVÁ 8094
11. SUBA 4771
12. BARRIOS UNIDOS 1906
13. TEUSAQUILLO 385
14. MÁRTIRES 2089
15. ANTONIO NARIÑO 471
16. PUENTE ARANDA 1086
17. CANDELARIA 267
18. RAFAEL URIBE 3180
19. CIUDAD BOLIVAR 4551
20. SUMAPAZ 64
77. DISTRITAL 918
</t>
  </si>
  <si>
    <t xml:space="preserve">3. Santa Fe   8 
 4. San Cristóbal   1 
 5. Usme   1 
 6. Tunjuelito   1 
 7. Bosa   2 
 8. Kennedy   3 
 9. Fontibón   1 
 10. Engativá   2 
 11. Suba   2 
 12. Barrios Unidos   1 
14. Los Mártires   2 
16. Puente Aranda   1 
 17. La Candelaria   3 
 18. Rafael Uribe Uribe   2 
 19. Ciudad Bolívar   4 
</t>
  </si>
  <si>
    <t xml:space="preserve">01. USAQUÉN 72
02. CHAPINERO 85
03. SANTA FE 62
04. SAN CRISTOBAL 359
05. USME 81
06. TUNJUELITO 110
07. BOSA 75
08. KENNEDY 219
09. FONTIBÓN 105
10. ENGATIVÁ 146
11. SUBA 97
12. BARRIOS UNIDOS 118
13. TEUSAQUILLO 149
14. MÁRTIRES 65
15. ANTONIO NARIÑO 19
16. PUENTE ARANDA 37
17. CANDELARIA 79
18. RAFAEL URIBE 143
19. CIUDAD BOLIVAR 74
20. SUMAPAZ 8
77. DISTRITAL 771
</t>
  </si>
  <si>
    <t xml:space="preserve"> 01. USAQUÉN 35
02. CHAPINERO 26
03. SANTA FE 23
04. SAN CRISTOBAL 175
05. USME 17
06. TUNJUELITO 50
07. BOSA 29
08. KENNEDY 95
09. FONTIBÓN 46
10. ENGATIVÁ 52
11. SUBA 25
12. BARRIOS UNIDOS 57
13. TEUSAQUILLO 68
14. MÁRTIRES 11
15. ANTONIO NARIÑO 4
16. PUENTE ARANDA 13
17. CANDELARIA 44
18. RAFAEL URIBE 46
19. CIUDAD BOLIVAR 25
20. SUMAPAZ 2
77. DISTRITAL 676
</t>
  </si>
  <si>
    <t>Septiembre</t>
  </si>
  <si>
    <t>Nidos: Para lograr la atención inicial de 80.318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"Azulejo" en la biblioteca pública El Tintal.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80.318 beneficiarios que corresponde a un avance del 91,6% de la meta para la vigencia
Crea: En desarrollo de la misionalidad del Programa, a partir de la implementación de procesos de formación artística en sus tres líneas de atención, se han atendido con corte al mes de septiembre la cifra de 54.219 niños, niñas, jóvenes, personas adultas y mayores que participan de las experiencias artísticas
en danza, música, teatro, artes plásticas, literatura, audiovisuales y artes electrónicas. Esto significa un 90.37% de la meta plan proyectada para la vigencia.
Luego de una importante gestión realizada por el equipo en territorio, junto con la subdirectora de formación artística y el director del Instituto, se logró la entrada en operación el Crea Entre Nubes en la localidad San Cristóbal y el Crea manitas en la localidad Ciudad Bolívar, que junto al Crea Fontanar de la
localidad Suba, constituyen los nuevos equipamientos en los que el Programa fortalece su presencia en el territorio.
Impulso Colectivo y sus procesos de formación desplegados en el territorio, suman ya 8.422 beneficiarios atendidos, con un porcentaje de 76.5% de cumplimiento en su meta, luego de una importante gestión interinstitucional y el fortalecimiento de la relación con las comunidades artísticas en las diferentes
localidades de la ciudad.
La línea de atención Converge Crea logra a corte del mes de septiembre un 85.8% de personas atendidas en su meta, es decir 5.151 personas atendidas teniendo en cuenta sus diferencias poblacionales, territoriales o de género.
En la línea Arte en la Escuela son ya 40.646 niños, niñas y jóvenes de los colegios públicos atendidos por el Programa, en cumplimiento del 94.5% de la meta establecida. A través del convenio específico firmado con la Secretaría de Educación Distrital se han atendido 7.084 beneficiarios, mientras que de
manera directa son 33.562 las personas atendidas.
Las actividades de visibilización implementadas durante el año se desarrollan según lo proyectado. Los encuentros hacen énfasis en la reflexión acerca del quehacer del Programa y en la importancia que revisten los procesos artísticos formativos para la comunidad.
Los textos que vienen desarrollando los distintos equipos y roles del Programa, se encuentran en etapa de ajustes y correcciones para su respectiva aprobación y posterior publicación, según los tiempos contemplados.</t>
  </si>
  <si>
    <t>Entre enero y septiembre de 2022 se realizaron 9.603 actividades para el fortalecimiento y la participación en prácticas artísticas y culturales, de las cuales desde la Subdirección de las Artes se desarrollaron 7.363 actividades que beneficiaron 1.185.219 personas, entre ellas 228.388 mujeres, 186.747
hombres y 2.576 intersexuales. En total se remuneraron 9.011 artistas. Entre las actividades, 5.513 se efectuaron en localidades y 1.850 fueron distritales. Y en total, 1.850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A su vez desde la Subdirección de Equipamientos Culturales, se realizaron 2240 actividades que beneficiaron a 564.714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t>
  </si>
  <si>
    <t>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LUCERO BAJO, CREA CANTARANA, CREA VILLAS DEL DORADO, CREA LA GRANJA, CREA LA CAMPIÑA, CREA CASTILLA, CREA VILLEMAR, CREA BOSA NARANJOS, CREA LA PEPITA, CREA DELICIAS, CREA BOSA SAN PABLO, CREA DOCE DE OCTUBRE, CREA ROMA, CREA INGLES, CREA TUNAL, CREA ENTE NUBES, CREA MANITAS, CREA FONTANAR. Manteniendo la operación eficiente y oportuna en cada uno de ellos. Para un total de 31 sedes, escenarios y Creas Respecto a lo anterior se informa que la apertura del Crea Manitas tubo inicio a partir de 22 de septiembre de 2022, el Crea Fontanar con inicio a partir del 30 de septiembre de 2022; y se recalca la entrega ya sucedida del Crea Meissen. Así mismo se informa que en el momento se encuentran en obra las sedes de TEATRO PARQUE NACIONAL, Y TEATRO SAN JORGE. Por lo anterior el número total de sedes, escenarios y Creas incluyendo los escenarios que están en obra a cargo del Idartes es de 33 espacios.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Durante el mes de septiembre se llevó a cabo varias reuniones agendadas con los equipos Idartes tanto creas y escenarios donde se levantaron las respectivas actas e informando oportunamente de los temas tratados, y otras más de carácter informal quedando registro en las distintas bitácoras. Se realizaron capacitaciones referentes a los siguientes temas. 1. Prevención Ausentismo laboral 2. Prevención acoso laboral 3. Prácticas de brigadas de emergencia Por otra parte, respecto a servicios públicos, se logró aplicar los pagos de las SEDES y ESCENSARIOS, y CREAS de los pagos del mes de septiembre 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siguió mejorando en el proceso para llevar el seguimiento a las solicitudes de pago de servicios públicos cuando cada leyenda con la cual se radica en Orfeo, se incorpora el número del radicado de la solicitud de CRP asociado adicionalmente con el número de la radicación para pago y por último por solicitud expresa, se incluyó desde el mes de septiembre la fecha de giro brindada por tesorería, la cual se descarga del BogData. De igual manera,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</si>
  <si>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Entre enero y septiembre de 2022 se realizaron 314 actividades de organización y participación del sector artístico y cultural que beneficiaron a 547 agentes del sctor involucrados en procesos de participación. Se remuneraron 3 artistas. Se hicieron actividades 68 en las localidades Chapinero, Santa Fe, Engativá, Barrios Unidos, Teusaquillo, La Candelaria y 246 distritales. Y 158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ordinarias y extraordinarias del Consejo Distrital de Arte Dramático, un encuentro con consejeros locales de arte dramático, un encuentro con consejeros locales y encuentros con agrupaciones representativas del teatro de calle. La Gerencia de Artes Audiovisuales realizó las sesiones del Consejo Distrital de Artes Audiovisuales, una de ellas permitió configurar la apertura de la invitación pública Sinfonías de Bacatá,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en el se socializó el Programa Distrital de Estímulos, el regreso de los Festivales al Parque, y los ajustes al Decreto 480 de 2018, entre otros temas, y reuniones sectoriales de Hip Hop. El área de Regulación de Artistas en Espacio Público realizó actividades de apoyo a la participación de los artistas de espacio público. El área de Sectores Sociales y Territorios se ha enfocado en la articulación intersectorial para implementar acciones afirmativas, en el marco de las políticas públicas de los sectores sociales. La Subdirección de las Artes apoyó la Secretaría Técnica del Consejo de las Artes.</t>
  </si>
  <si>
    <t>Durante los meses comprendidos entre enero a septiembre de la vigencia 2022, se han entregado del Portafolio Distrital de Estímulos 1519 estímulos distribuidos de la siguiente manera: febrero 36 estímulos, abril 25, mayo 93, junio 312, julio 75, agosto 846 y septiembre 132 estímulos. En febrero: se entregaron 36 estímulos correspondientes a la vigencia del P.D.E. 2021, de CRP que quedaron en procesos de contratación del año 2022.Estos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En marzo: No hubo entrega de estímulos debido que el Portafolio distrital de Estímulos (P.D.E) 2022, se lanzó en el mes de febrero y para ese mes aún está abierta la oferta En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En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Se entregaron 312 estímulos distribuidos de la siguiente manera: 259 estímulos (dos anulados)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NVITACIÓN PÚBLICA LA SEMILLA - FORTALECIMIENTO A INICIATIVAS ARTÍSTICAS RURALES Y CAMPESINAS, se entregaron (7) estímulo por un valor de $70.000.000, De la Gerencia de Música se entregaron 18 estímulos distribuidos de la siguiente manera: De la Beca Giras por Bogotá(5) estímulos , por un valor de $50.000,000,de la BECAS PARA EL FORTALECIMIENTO AL ECOSISTEMA DE LA MÚSICA EN BOGOTÁ ( 6 )estímulos por un valor de $180.0000.000,de la BECA JAZZ AL PARQUE (7) estímulos, por un valor de $31.500.000. Gerencia de artes Plásticas y visuales se entregaron 172 estímulos distribuidos así: Becas RESIDENCIAS EN BLOQUE CONVOCATORIA NACIONAL (3) estímulos por un valor de $60.000.000, 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renunció al estímulo y de la INVITACIÓN PÚBLICA MUSEO ABIERTO DE BOGOTÁ: ARTE URBANO EN FESTIVAL HIP HOP AL PARQUE 2022 el ganador CRISTIAN CAMILO MONTILLA CARVAJAL. Se le retiró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estímulo, por valor de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 (9) estímulos: de la BECA DE PROGRAMACIÓN EN ARTES PLÁSTICAS RED GALERÍA SANTA FE (3). Durante el mes de julio se entregaron 77 estímulos entregados en Julio fueron distribuidos de la siguiente manera: 42 estímulos que tuvieron 2 declinaciones y 33 estímulos de jurados. Para un total de 75 estímulos entregados en este mes. Las áreas que entregaron estímulos fueron las siguientes: Subdirección de equipamientos culturales, (1) un estímulo; Gerencia de música, (17) estímulos. Gerencia de Arte Dramático, siete (7) estímulos. Gerencia de Artes plásticas y Visuales, (4) estímulos. Gerencia de Artes Audiovisuales, un (1) estímulo y Gerencia de Danza, (10) estímulos. Durante la vigencia se han beneficiado en total 807, de los cuales en julio se han beneficiado 44 artistas correspondientes a los siguientes perfiles: agrupación, 18; persona jurídica 8 y persona natural 18. La distribución de los estímulos por localidades fue la siguiente: Santafé (1), distrital (41). Santa fe $35.00.000 Distrital $528.563.680 TOTAL $563.563.680. Con respecto a jurados, se han otorgado en total 123 estímulos, de los cuales 33 se entregaron en julio de la siguiente manera: De la gerencia de Arte Dramático: se entregaron (3) estímulos de la BECA BOGOTÁ EXPERIENCIA ESCÉNICA - DIVERSIDAD, COMUNIDADES Y TERRITORIOS, por un valor de $6.300.000. De la Gerencia de Artes Audiovisuales: se entregaron (3) estímulos de la BECA DE CREACIÓN DE MÚSICA ORIGINAL PARA LARGOMETRAJE-COMISIÓN FÍLMICA DE BOGOTÁ, por un valor de $6.018.750. Del programa e cultura local se entregaron 27 estímulos por un valor de $48.499.995 Premio al emprendimiento cultural y creativo de la localidad de Rafael Uribe Uribe, (3) estímulos; premio al emprendimiento cultural y creativo de la localidad de san Cristóbal, ( 3 ) estímulos; premio es cultura local a la gestión de grupos étnicos, sectores sociales y poblacionales de san Cristóbal, (3 ) estímulos; premio es cultura local a la gestión de los pueblos indígenas de la localidad de ciudad bolívar, ( 3 ) estímulos; premio es cultura local al emprendimiento cultural y creativo de iniciativas emergentes en la localidad de Engativá, ( 3 ) estímulos; premio es cultura local al emprendimiento cultural y creativo en la localidad de Bosa, ( 3 ) estímulos; premio es cultura local al emprendimiento cultural y creativo en la localidad de Fontibón, ( 3 ) estímulos y premio es cultura local barrios unidos, ( 3 ) estímulos.Durante el mes de agosto se otorgaron 307 estímulos, distribuidos como se indica a continuación: se lanzaron 10 invitaciones públicas de las siguientes gerencias: Gerencia Artes Audiovisuales: ocho (8) invitaciones públicas: Invitación Publica Trucos para la resistencia digital, 15 estímulos no pecuniarios, tipo de reconocimiento (Cupo para participar en el taller), Invitación pública: Taller presencial de investigación para la escritura de historias audiovisuales (18 Cupos para taller y Como parte del proceso, se seleccionarán tres (3) historias que serán producidas en talleres territoriales posteriores a este), Invitación pública Curso virtual en conocimientos audiovisuales, tipo de reconocimiento no pecuniario (Cupos curso virtual), Invitación pública Visita guiada MEDIA EXP + micro taller Exploraciones expandidas con 16 mm, tipo de reconocimiento no pecuniario (Cupos curso virtual), Invitación pública Visita guiada MEDIA EXP + micro taller Exploraciones expandidas con 16 mm, tipo de reconocimiento no pecuniario(Cupo para participar en el micro taller), Invitación pública - Microtaller Livecoding: Introducción a Tidal Cyclestió tipo de reconocimiento no pecuniario (15 cupos para participar en el Microtaller Livecoding: Introducción a Tidal Cycles), Invitación pública Salas asociadas permanentes, tipo de reconocimiento no pecuniario (Sello de reconocimiento como Sala asociada permanente 2022 a la Cinemateca de Bogotá), Invitación pública - Algoritmos cinéticos: Laboratorio de Live Cinema Coding, tipo de reconocimiento no pecuniario (20 cupos para participar en Algoritmos cinéticos - Laboratorio de Live Cinema Coding, a cargo de Malitzin Cortés), Invitación pública - Taller de Animación, tipo de reconocimiento no pecuniario (Cupo para participar en el Taller y en las muestras futuras de los resultados). NIDOS y Grupos étnicos: (1) Invitación pública: saberes tradicionales del arte y la cultura de comunidades étnicas negras y afrocolombianas para la primera infancia, reconocimiento monetario por un valor total de $17.520.000, (Se otorgarán 2 premios, cada uno por $8.760.000 para una propuesta presentada por una persona natural (artista sabedor o sabedora), o por organizaciones sin ánimo de lucro, cuyo objeto sea afín a la presente invitación pública. Gerencia de Arte Dramático: (1) Invitación pública Escena Joven - Bogotá Teatral y Circense, tipo de reconocimiento monetario por un valor total de $ 25.000.000, (Se otorgará un incentivo económico para 10 colectivos, cada uno por valor de $ 2.500.000 agrupaciones o personas jurídicas, por la realización de una (1) función presentada. En el caso del Programa Distrital de Estímulos en la Subdirección de Equipamientos Culturales se otorgó un estímulo por valor de $25.000.000 a través de la convocatoria RESIDENCIA PLATAFORMA BOGOTÁ - MEDIALAB MATADERO (MADRID) 2022; en el caso de la línea Arte y Memoria sin Fronteras, de la Subdirección de las Artes, se otorgaron 8 estímulos por valor de $160.000.000 a través de la convocatoria BECA FESTIVALES ARTE Y MEMORIA AL BARRIO. INICIATIVAS LOCALES GANADORAS DE UNA VERSIÓN ANTERIOR 2022, asimismo se entregaron 5 estímulos por valor de $75.000.000 a través de la convocatoria BECA INICIATIVAS RURALES EN ARTE Y MEMORIA 2022, 8 estímulos por valor de $104.000.000 a través de la convocatoria BECA: ARTE Y MEMORIA SIN FRONTERAS 2022 y 15 estímulos por valor de $255.000.000 a través de la convocatoria BECA FESTIVALES ARTE Y MEMORIA AL BARRIO Y/O A LA VEREDA. INICIATIVAS EN CONSOLIDACIÓN 2022; por su parte, la línea de Grupos Étnicos de la Subdirección de las Artes otorgó 7 estímulos por valor de $48.000.000 a través de la convocatoria BECA DE CIRCULACIÓN Y APROPIACIÓN DE PRÁCTICAS ARTÍSTICAS DE COMUNIDADES NEGRAS Y AFROCOLOMBIANAS 2022 y 4 estímulos por valor de $48.000.000 a través de la convocatoria BECA DE CREACIÓN PARA COMUNIDADES NEGRAS Y AFROCOLOMBIANAS: ARTE CONTRA LA DISCRIMINACIÓN 2022; en el caso de la línea de Sostenibilidad del Ecosistema Artístico de la Subdirección de las Artes otorgó 17 estímulos por valor de $480.000.000 a través de la convocatoria BECA RED DE ESPACIOS INDEPENDIENTES – REI; en el caso del Programa Es Cultura Local de la Subdirección de las Artes se otorgaron 412 estímulos por valor de $4.101.831.495 a través de 12 convocatorias correspondientes a 3 becas y 9 premios en las localidades de Barrios Unidos, Bosa, Kennedy, Rafael Uribe Uribe, Tunjuelito, San Cristóbal, Ciudad Bolívar, Engativá y Fontibón; la línea de Artistas en el Espacio Público se otorgaron 20 reconocimientos económicos por valor de $8.000.000 a través de la Invitación Pública BOLSA DE CIRCULACIÓN ARTÍSTICA ARTE A LA KY. La Gerencia de Música otorgó 23 estímulos por valor de $120.000.000 a través de las convocatorias BECA EN MUSICOTERAPIA (1 estímulo por valor de $10.000.000), BECA ROCK AL PARQUE (20 estímulos por valor de $90.000.000), BECAS DE INVESTIGACIÓN DE EXPERIENCIAS O PROCESOS DE LAS PRÁCTICAS ARTÍSTICAS EN BOGOTÁ (1 estímulo por valor de $15.000.000) y BECAS PODCAST PARA LA CIRCULACIÓN DE INVESTIGACIONES SOBRE LAS ARTES (GERENCIA DE MÚSICA) (1 estímulo por valor de $5.000.000). La gerencia de Arte Dramático otorgó 4 estímulos por un valor total de $50.000.000 a través de las convocatorias BECAS DE INVESTIGACIÓN DE EXPERIENCIAS O PROCESOS DE LAS PRÁCTICAS ARTÍSTICAS EN BOGOTÁ (1 estímulo por $15.000.000), BECAS DE INVESTIGACIÓN DE EXPERIENCIAS O PROCESOS DE LAS PRÁCTICAS ARTÍSTICAS EN BOGOTÁ (1 estímulo por $5.000.000), PASANTÍA NACIONAL EN ESCENOTECNIAS, GESTIÓN Y PRODUCCIÓN TEATRAL (1 estímulo por $15.000.000) y RESIDENCIA NACIONAL EN TEATRO Y CIRCO (1 estímulo por $15.000.000). La gerencia de Artes Plásticas y Visuales entregó 32 estímulos por un valor total de $275.920.000 a través de las convocatorias BECAS DE INVESTIGACIÓN DE EXPERIENCIAS O PROCESOS DE LAS PRÁCTICAS ARTÍSTICAS EN BOGOTÁ (1 estímulo por $15.000.000), BECAS PODCAST PARA LA CIRCULACIÓN DE INVESTIGACIONES SOBRE LAS ARTES (GERENCIA DE ARTES PLÁSTICAS Y VISUALES) (1 estímulo por $5.000.000), INVITACION FERIAS LOCALES EN ARTES PLASTICAS Y VISUALES (3 reconocimientos monetarios por valor de $3.000.000), INVITACIÓN PÚBLICA: EXPOSICIÓN RESIDENCIAS EN ARTES PLÁSTICAS Y VISUALES 2017-2021 EN LA GSF (10 reconocimientos monetarios por valor de $45.000.000), RESIDENCIAS NACIONALES EN ARTES PLÁSTICAS Y VISUALES (7 estímulos por valor de $84.000.000), RESIDENCIAS VIRTUALES EN ARTES PLÁSTICAS (1 estímulo por $8.000.000), I PREMIO LUIS CABALLERO - FASE DE CIRCULACIÓN (1 estímulo por $45.000.000) y XV SALÓN DE ARTE JOVEN (8 estímulos por valor de $65.920.000). En el caso de la gerencia de Artes Audiovisuales se otorgaron 23 estímulos por un valor total de $537.000.000 a través de las convocatorias BECA DE CIRCULACIÓN DE EXPOSICIONES AUDIOVISUALES O SONORAS EN LA CINEMATECA DE BOGOTÁ (2 estímulos por $10.000.000 cada uno), BECA DE CIRCULACIÓN Y PROMOCIÓN DE CONTENIDOS NARRATIVOS INMERSIVOS O NARRATIVOS INTERACTIVOS (1 estímulo por $20.000.000), BECA DE CREACIÓN DE CORTOMETRAJE DE ANIMACIÓN (1 estímulo por $15.000.000), BECA DE CREACIÓN DE CORTOMETRAJE DE ANIMACIÓN (1 estímulo por $45.000.000), BECA DE CREACIÓN AUDIOVISUAL DE UN PROYECTO DE REALIDAD VIRTUAL Y/O AUMENTADA (1 estímulo por $45.000.000), BECA DE CREACIÓN DE MÚSICA ORIGINAL PARA LARGOMETRAJE-COMISIÓN FILMICA DE BOGOTÁ (1 estímulo por $30.000.000), BECA DE CREACIÓN DE CORTOMETRAJE DE FICCIÓN PARA NUEVOS REALIZADORES (1 estímulo por $45.000.000), BECA DE CREACIÓN DE CORTOMETRAJE DE FICCIÓN PARA REALIZADORES CON TRAYECTORIA (1 estímulo por $45.000.000), BECA DE CREACIÓN DE CORTOMETRAJE DOCUMENTAL PARA NUEVOS REALIZADORES (1 estímulo por $45.000.000), BECA DE CREACIÓN DE CORTOMETRAJE DOCUMENTAL PARA REALIZADORES CON TRAYECTORIA (1 estímulo por $45.000.000), BECA DE CREACIÓN DE UN CAPÍTULO PILOTO PARA SERIE - COMISIÓN FÍLMICA DE BOGOTÁ (1 estímulo por $20.000.000), BECA DE CREACIÓN DE UN LABORATORIO PARA LA REALIZACIÓN DE CONTENIDOS AUDIOVISUALES ACCESIBLES - CINEMATECA DE BOGOTÁ (1 estímulo por $10.000.000), BECA DE CURADURIA AUDIOVISUAL PARA LA CINEMATECA DE BOGOTÁ (2 estímulos por $20.000.000 cada uno), BECA DE GESTIÓN DE ARCHIVOS AUDIOVISUALES (1 estímulo por $20.000.000), BECA LABORATORIO DE CREACIÓN Y EXPERIMENTACIÓN EN ARTES AUDIOVISUALES - CINEMATECA DE BOGOTÁ (2 estímulos por $10.000.000 cada uno), BECAS DE INVESTIGACIÓN DE EXPERIENCIAS O PROCESOS DE LAS PRÁCTICAS ARTÍSTICAS EN BOGOTÁ (1 estímulo por $15.000.000), BECAS DE PERIODISMO CULTURAL Y CRÍTICA DE LAS ARTES (GERENCIA DE ARTES AUDIOVISUALES) (1 estímulo por $12.000.000) y BECAS DE PERIODISMO CULTURAL Y CRÍTICA DE LAS ARTES (GERENCIA DE ARTES AUDIOVISUALES) (1 estímulo por $5.000.000). La gerencia de Danza otorgó 29 estímulos por valor de $333.100.000 a través de las convocatorias BECA DE CIRCULACIÓN - CIRCUITOS DE DANZA POR PAREJA (4 estímulos por $22.600.000), BECA DE CIRCULACIÓN EN DANZA MAYOR (5 estímulos por $40.000.000), BECA DE CIRCULACIÓN NACIONAL EN DANZA (3 estímulos por $30.000.000), BECA DE CREACIÓN EN DANZA- BOGOTÁ CIUDAD CREADORA (4 estímulos por $37.500.000 cada uno), BECA FESTIVAL BOGOTÁ CIUDAD DE FOLCLOR (6 estímulos por $58.500.000), BECA SHOWCASE DE DANZA URBANA (2 estímulos por $17.000.000) y BECAS DE INVESTIGACIÓN DE EXPERIENCIAS O PROCESOS DE LAS PRÁCTICAS ARTÍSTICAS EN BOGOTÁ (1 estímulo por $15.000.000). La gerencia de Literatura otorgó 27 estímulos por valor de $258.590.000 a través de las convocatorias BECA DE FORMACIÓN PARA ESTUDIANTES DE LA MAESTRÍA EN ESCRITURAS CREATIVAS DE LA UNIVERSIDAD NACIONAL (1 estímulo por $6.000.000), BECA DE TRADUCCIÓN (2 estímulos por $9.000.000 cada uno), BECA PARA ILUSTRAR UN LIBRO AL VIENTO DE LA COLECCIÓN INICIAL PARA NIÑOS (2 estímulos por $6.000.000 cada uno), BECA PARA LA CREACIÓN O FORTALECIMIENTO DE PROYECTOS DE PROMOCIÓN DE LECTURA (7 estímulos por $12.000.000 cada uno), BECA PARA PROYECTOS EDITORIALES INDEPENDIENTES EMERGENTES Y COMUNITARIOS (13 estímulos por $124.590.000) y RESIDENCIA DE CREACIÓN LITERARIA GUION BAJO, EN SANTA MARTA, COLOMBIA (2 estímulos por $7.000.000 cada uno).En el mes de agosto hubo dos anulaciones de CRP por Renuncia y anulación del CRP No.4068 , de la beca premio al emprendimiento cultural y creativo de la localidad de san Cristóbal, ganadora Yesenia Orjuela Ríos. El ganador María Cecilia Ramírez Mateus, renunció al estímulo y se lo otorgaron al suplente, CRP 4299. Durante el mes de septiembre se entregaron 132 estímulos distribuidos de la siguiente manera estímulos 78 y jurados 54 para un total de 132 estímulos entregados en el mes de septiembre de 2022.De la subdirección de las artes se entregaron (3) estímulos de la beca es cultura local para el fortalecimiento de iniciativas culturales y creativas de Kennedy por un valor de $80492343, de la gerencia de Literatura se entregaron (3) estímulos de las becas RESIDENCIA INTERNACIONAL DE FANZINE O LIBRO DE ARTISTA EN NUEVA YORK, ESTADOS UNIDOS se entregó 1 estimulo por valor de $25.000.000 y de la RESIDENCIA DE EXPERIMENTACIÓN GRÁFICA Y LITERARIA PARA EL ESPACIO PÚBLICO, se entregaron (2) estímulos por un valor de $16000000, de la gerencia de Arte Dramático se entregaron (3) estímulos de las siguientes becas ; PREMIO DE DRAMATURGIA FEMENINA, se entregó un estímulo por valor de $10.000.000 y de la -PREMIOS BOGOTÁ TEATRAL Y CIRCENSE - TEATRO EN ESTUDIO 2022, se entregaron (2 )estímulos por valor de $25000000, de la gerencia de Artes plásticas y visuales se entregaron (69) estímulos así de la beca TRIATLÓN FIESTA DE BOGOTÁ (69) estímulos por un valor de $61799954 y del XII PREMIO LUIS CABALLERO FASE DE NOMINACIÓN (8 ) por un valor de $148320000. Se entrego un valor total en el mes de septiembre por $366.612. 297.Participaron las siguientes modalidades agrupación (3) y persona natural (75). Las localidades donde se ejecutará las propuestas ganadoras son las siguientes: Usaquén 1, chapinero2, santa fe 3, san Cristóbal 2, Tunjuelito 2, bosa 3, Kennedy 8, Fontibón 8, Engativá 5, suba 8, barrios unidos 2, Teusaquillo 5, mártires 2, puente Aranda 4, candelaria 2, Rafael Uribe 1, ciudad bolívar 3, distrital 17. Los subcampos de las artes aplicadas fueron apropiación 6, circulación 8 y creación 64. De jurados se entregaron 54 estímulos distribuidos de la siguiente manera de la gerencia de literatura se entregaron( 42) estímulos a los jurados que evaluaron las propuestas de las siguientes becas: BECA PARA PROYECTOS EDITORIALES INDEPENDIENTES EMERGENTES Y COMUNITARIOS 3, PREMIO DISTRITAL DE CRONICA CIUDAD DE BOGOTÁ 3, PREMIO DISTRITAL DE CUENTO BREVE PARA JÓVENES CIUDAD DE BOGOTÁ (PRESELECCIÓN) 2022 4, PREMIO DISTRITAL DE CUENTO CIUDAD DE BOGOTÁ 8, PREMIO NACIONAL DE NARRATIVA ELISA MÚJICA-PRESELECCION 6, PREMIO NACIONAL DE POESÍA MARÍA MERCEDES CARRANZA (PRESELECCIÓN) 2022 16, RESIDENCIA INTERNACIONAL DE FANZINE O LIBRO DE ARTISTA EN NUEVA YORK, ESTADOS UNIDOS 1, RESIDENCIA DE EXPERIMENTACIÓN GRÁFICA Y LITERARIA PARA EL ESPACIO PÚBLICO 1,de la gerencia de artes plásticas y visuales se entregaron se entregaron(6) estímulos de la beca XII PREMIO LUIS CABALLERO FASE DE NOMINACIÓN 3, y de la beca XIX PREMIO DE ENSAYO SOBRE ARTE EN COLOMBIA 3 y de la gerencia de Arte dramático se entregaron ( 6) estímulos da la PREMIOS BOGOTÁ TEATRAL Y CIRCENSE - DRAMATURGIA FEMENINA 2022 3 y de la beca -PREMIOS BOGOTÁ TEATRAL Y CIRCENSE - TEATRO EN ESTUDIO 2022 3 estímulos por un valor total de $150.212.667.</t>
  </si>
  <si>
    <t>Mes : Septiembre</t>
  </si>
  <si>
    <t>Inversión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</si>
</sst>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38">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s>
  <borders count="23">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15">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xf numFmtId="0" fontId="37" fillId="0" borderId="3" xfId="0" applyFont="1" applyBorder="1" applyAlignment="1"/>
    <xf numFmtId="0" fontId="37" fillId="17" borderId="4" xfId="0" applyFont="1" applyFill="1" applyBorder="1" applyAlignment="1"/>
    <xf numFmtId="44" fontId="36" fillId="0" borderId="3" xfId="19" applyFont="1" applyBorder="1" applyAlignment="1">
      <alignment horizontal="center" vertical="center"/>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165" fontId="21" fillId="0" borderId="5" xfId="0" applyNumberFormat="1" applyFont="1" applyBorder="1" applyAlignment="1">
      <alignment vertical="center"/>
    </xf>
    <xf numFmtId="165" fontId="21" fillId="0" borderId="7" xfId="0" applyNumberFormat="1" applyFont="1" applyBorder="1" applyAlignment="1">
      <alignment vertical="center"/>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1" fillId="0" borderId="4"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PJ%20JUVENTUD%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 val="TRAZADOR"/>
      <sheetName val="Instructivo para diligenciamie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opLeftCell="A5" workbookViewId="0">
      <selection activeCell="B11" sqref="B11"/>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87"/>
      <c r="B1" s="89" t="s">
        <v>88</v>
      </c>
      <c r="C1" s="89"/>
      <c r="D1" s="89"/>
      <c r="E1" s="89"/>
      <c r="F1" s="89"/>
      <c r="G1" s="89"/>
      <c r="H1" s="89"/>
      <c r="I1" s="89"/>
      <c r="J1" s="89"/>
      <c r="K1" s="89"/>
      <c r="L1" s="89"/>
      <c r="M1" s="89"/>
      <c r="N1" s="89"/>
      <c r="O1" s="89"/>
      <c r="P1" s="89"/>
      <c r="Q1" s="89"/>
      <c r="R1" s="89"/>
      <c r="S1" s="89"/>
      <c r="T1" s="89"/>
      <c r="U1" s="88" t="s">
        <v>89</v>
      </c>
    </row>
    <row r="2" spans="1:27" ht="16.5">
      <c r="A2" s="87"/>
      <c r="B2" s="89"/>
      <c r="C2" s="89"/>
      <c r="D2" s="89"/>
      <c r="E2" s="89"/>
      <c r="F2" s="89"/>
      <c r="G2" s="89"/>
      <c r="H2" s="89"/>
      <c r="I2" s="89"/>
      <c r="J2" s="89"/>
      <c r="K2" s="89"/>
      <c r="L2" s="89"/>
      <c r="M2" s="89"/>
      <c r="N2" s="89"/>
      <c r="O2" s="89"/>
      <c r="P2" s="89"/>
      <c r="Q2" s="89"/>
      <c r="R2" s="89"/>
      <c r="S2" s="89"/>
      <c r="T2" s="89"/>
      <c r="U2" s="88"/>
    </row>
    <row r="3" spans="1:27" ht="16.5">
      <c r="A3" s="87"/>
      <c r="B3" s="89" t="s">
        <v>0</v>
      </c>
      <c r="C3" s="89"/>
      <c r="D3" s="89"/>
      <c r="E3" s="89"/>
      <c r="F3" s="89"/>
      <c r="G3" s="89"/>
      <c r="H3" s="89"/>
      <c r="I3" s="89"/>
      <c r="J3" s="89"/>
      <c r="K3" s="89"/>
      <c r="L3" s="89"/>
      <c r="M3" s="89"/>
      <c r="N3" s="89"/>
      <c r="O3" s="89"/>
      <c r="P3" s="89"/>
      <c r="Q3" s="89"/>
      <c r="R3" s="89"/>
      <c r="S3" s="89"/>
      <c r="T3" s="89"/>
      <c r="U3" s="35" t="s">
        <v>91</v>
      </c>
    </row>
    <row r="4" spans="1:27" ht="16.5">
      <c r="A4" s="87"/>
      <c r="B4" s="89"/>
      <c r="C4" s="89"/>
      <c r="D4" s="89"/>
      <c r="E4" s="89"/>
      <c r="F4" s="89"/>
      <c r="G4" s="89"/>
      <c r="H4" s="89"/>
      <c r="I4" s="89"/>
      <c r="J4" s="89"/>
      <c r="K4" s="89"/>
      <c r="L4" s="89"/>
      <c r="M4" s="89"/>
      <c r="N4" s="89"/>
      <c r="O4" s="89"/>
      <c r="P4" s="89"/>
      <c r="Q4" s="89"/>
      <c r="R4" s="89"/>
      <c r="S4" s="89"/>
      <c r="T4" s="89"/>
      <c r="U4" s="35" t="s">
        <v>90</v>
      </c>
    </row>
    <row r="5" spans="1:27" ht="16.5">
      <c r="A5" s="84"/>
      <c r="B5" s="84"/>
      <c r="C5" s="84"/>
      <c r="D5" s="84"/>
      <c r="E5" s="84"/>
      <c r="F5" s="84"/>
      <c r="G5" s="84"/>
      <c r="H5" s="84"/>
      <c r="I5" s="84"/>
      <c r="J5" s="84"/>
      <c r="K5" s="84"/>
      <c r="L5" s="84"/>
      <c r="M5" s="84"/>
      <c r="N5" s="84"/>
      <c r="O5" s="84"/>
      <c r="P5" s="84"/>
      <c r="Q5" s="84"/>
      <c r="R5" s="84"/>
      <c r="S5" s="84"/>
      <c r="T5" s="84"/>
      <c r="U5" s="84"/>
      <c r="V5" s="36"/>
      <c r="W5" s="36"/>
      <c r="X5" s="36"/>
      <c r="Y5" s="36"/>
      <c r="Z5" s="36"/>
      <c r="AA5" s="36"/>
    </row>
    <row r="6" spans="1:27" ht="16.5">
      <c r="A6" s="85"/>
      <c r="B6" s="85"/>
      <c r="C6" s="85"/>
      <c r="D6" s="85"/>
      <c r="E6" s="85"/>
      <c r="F6" s="85"/>
      <c r="G6" s="85"/>
      <c r="H6" s="85"/>
      <c r="I6" s="85"/>
      <c r="J6" s="85"/>
      <c r="K6" s="85"/>
      <c r="L6" s="85"/>
      <c r="M6" s="85"/>
      <c r="N6" s="85"/>
      <c r="O6" s="85"/>
      <c r="P6" s="85"/>
      <c r="Q6" s="85"/>
      <c r="R6" s="85"/>
      <c r="S6" s="85"/>
      <c r="U6" s="36"/>
      <c r="V6" s="36"/>
      <c r="W6" s="36"/>
      <c r="X6" s="36"/>
      <c r="Y6" s="36"/>
      <c r="Z6" s="36"/>
      <c r="AA6" s="36"/>
    </row>
    <row r="7" spans="1:27" ht="16.5">
      <c r="A7" s="86" t="s">
        <v>1</v>
      </c>
      <c r="B7" s="86"/>
      <c r="C7" s="86"/>
      <c r="D7" s="86"/>
      <c r="E7" s="86"/>
      <c r="F7" s="86"/>
      <c r="G7" s="86"/>
      <c r="H7" s="86"/>
      <c r="I7" s="86"/>
      <c r="J7" s="86"/>
      <c r="K7" s="86"/>
      <c r="L7" s="86"/>
      <c r="M7" s="86"/>
      <c r="N7" s="86"/>
      <c r="O7" s="86"/>
      <c r="P7" s="86"/>
      <c r="Q7" s="86"/>
      <c r="R7" s="86"/>
      <c r="S7" s="86"/>
      <c r="T7" s="86"/>
      <c r="U7" s="86"/>
      <c r="V7" s="36"/>
      <c r="W7" s="36"/>
      <c r="X7" s="36"/>
      <c r="Y7" s="36"/>
      <c r="Z7" s="36"/>
      <c r="AA7" s="36"/>
    </row>
    <row r="8" spans="1:27" ht="16.5">
      <c r="A8" s="83" t="s">
        <v>169</v>
      </c>
      <c r="B8" s="83"/>
      <c r="C8" s="83"/>
      <c r="D8" s="83"/>
      <c r="E8" s="83"/>
      <c r="F8" s="83"/>
      <c r="G8" s="83"/>
      <c r="H8" s="83"/>
      <c r="I8" s="83"/>
      <c r="J8" s="83"/>
      <c r="K8" s="83"/>
      <c r="L8" s="83"/>
      <c r="M8" s="83"/>
      <c r="N8" s="83"/>
      <c r="O8" s="83"/>
      <c r="P8" s="83"/>
      <c r="Q8" s="83"/>
      <c r="R8" s="83"/>
      <c r="S8" s="83"/>
      <c r="T8" s="83"/>
      <c r="U8" s="83"/>
      <c r="V8" s="83"/>
      <c r="W8" s="83"/>
      <c r="X8" s="83"/>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v>14944</v>
      </c>
      <c r="N10" s="43">
        <v>19564</v>
      </c>
      <c r="O10" s="43">
        <v>11447</v>
      </c>
      <c r="P10" s="43"/>
      <c r="Q10" s="43"/>
      <c r="R10" s="43"/>
      <c r="S10" s="42">
        <f>SUM(G10:R10)</f>
        <v>134537</v>
      </c>
      <c r="T10" s="44" t="s">
        <v>155</v>
      </c>
      <c r="U10" s="55" t="s">
        <v>164</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v>503375</v>
      </c>
      <c r="N11" s="43">
        <v>217367</v>
      </c>
      <c r="O11" s="43">
        <v>206097</v>
      </c>
      <c r="P11" s="43"/>
      <c r="Q11" s="43"/>
      <c r="R11" s="43"/>
      <c r="S11" s="42">
        <f>SUM(G11:R11)</f>
        <v>1749933</v>
      </c>
      <c r="T11" s="44" t="s">
        <v>156</v>
      </c>
      <c r="U11" s="55" t="s">
        <v>165</v>
      </c>
      <c r="V11" s="45"/>
      <c r="W11" s="45"/>
      <c r="X11" s="45"/>
      <c r="Y11" s="45"/>
      <c r="Z11" s="45"/>
      <c r="AA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f>95</f>
        <v>95</v>
      </c>
      <c r="N12" s="43">
        <v>18</v>
      </c>
      <c r="O12" s="43">
        <v>29</v>
      </c>
      <c r="P12" s="43"/>
      <c r="Q12" s="43"/>
      <c r="R12" s="43"/>
      <c r="S12" s="42">
        <f>SUM(G12:R12)</f>
        <v>547</v>
      </c>
      <c r="T12" s="44" t="s">
        <v>157</v>
      </c>
      <c r="U12" s="55" t="s">
        <v>167</v>
      </c>
      <c r="V12" s="45"/>
      <c r="W12" s="45"/>
      <c r="X12" s="45"/>
      <c r="Y12" s="45"/>
      <c r="Z12" s="45"/>
      <c r="AA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f>96+33</f>
        <v>129</v>
      </c>
      <c r="N13" s="43">
        <v>1760</v>
      </c>
      <c r="O13" s="43">
        <f>85+54-4</f>
        <v>135</v>
      </c>
      <c r="P13" s="43"/>
      <c r="Q13" s="43"/>
      <c r="R13" s="43"/>
      <c r="S13" s="42">
        <f>SUM(G13:R13)</f>
        <v>2874</v>
      </c>
      <c r="T13" s="44" t="s">
        <v>161</v>
      </c>
      <c r="U13" s="55" t="s">
        <v>168</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sheetProtection algorithmName="SHA-512" hashValue="tXT0YN1nxgDtayYgI0049WJ/e0uky9KiKdYh3usBXZmyb22qeV6d7nTTIU0iTBjakKz8/Y7VsX2WRkLP2odfAw==" saltValue="GStNMuiOjBC/n9u6qU/M8g=="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selection activeCell="A9" sqref="A9"/>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87"/>
      <c r="B1" s="89" t="s">
        <v>88</v>
      </c>
      <c r="C1" s="89"/>
      <c r="D1" s="89"/>
      <c r="E1" s="89"/>
      <c r="F1" s="89"/>
      <c r="G1" s="89"/>
      <c r="H1" s="89"/>
      <c r="I1" s="89"/>
      <c r="J1" s="89"/>
      <c r="K1" s="89"/>
      <c r="L1" s="89"/>
      <c r="M1" s="89"/>
      <c r="N1" s="89"/>
      <c r="O1" s="89"/>
      <c r="P1" s="89"/>
      <c r="Q1" s="89"/>
      <c r="R1" s="89"/>
      <c r="S1" s="89"/>
      <c r="T1" s="89"/>
      <c r="U1" s="89"/>
      <c r="V1" s="89"/>
      <c r="W1" s="89"/>
      <c r="X1" s="88" t="s">
        <v>89</v>
      </c>
    </row>
    <row r="2" spans="1:28" s="34" customFormat="1" ht="9.75" customHeight="1">
      <c r="A2" s="87"/>
      <c r="B2" s="89"/>
      <c r="C2" s="89"/>
      <c r="D2" s="89"/>
      <c r="E2" s="89"/>
      <c r="F2" s="89"/>
      <c r="G2" s="89"/>
      <c r="H2" s="89"/>
      <c r="I2" s="89"/>
      <c r="J2" s="89"/>
      <c r="K2" s="89"/>
      <c r="L2" s="89"/>
      <c r="M2" s="89"/>
      <c r="N2" s="89"/>
      <c r="O2" s="89"/>
      <c r="P2" s="89"/>
      <c r="Q2" s="89"/>
      <c r="R2" s="89"/>
      <c r="S2" s="89"/>
      <c r="T2" s="89"/>
      <c r="U2" s="89"/>
      <c r="V2" s="89"/>
      <c r="W2" s="89"/>
      <c r="X2" s="88"/>
    </row>
    <row r="3" spans="1:28" s="34" customFormat="1" ht="16.5">
      <c r="A3" s="87"/>
      <c r="B3" s="89" t="s">
        <v>28</v>
      </c>
      <c r="C3" s="89"/>
      <c r="D3" s="89"/>
      <c r="E3" s="89"/>
      <c r="F3" s="89"/>
      <c r="G3" s="89"/>
      <c r="H3" s="89"/>
      <c r="I3" s="89"/>
      <c r="J3" s="89"/>
      <c r="K3" s="89"/>
      <c r="L3" s="89"/>
      <c r="M3" s="89"/>
      <c r="N3" s="89"/>
      <c r="O3" s="89"/>
      <c r="P3" s="89"/>
      <c r="Q3" s="89"/>
      <c r="R3" s="89"/>
      <c r="S3" s="89"/>
      <c r="T3" s="89"/>
      <c r="U3" s="89"/>
      <c r="V3" s="89"/>
      <c r="W3" s="89"/>
      <c r="X3" s="35" t="s">
        <v>91</v>
      </c>
    </row>
    <row r="4" spans="1:28" s="34" customFormat="1" ht="16.5">
      <c r="A4" s="87"/>
      <c r="B4" s="89"/>
      <c r="C4" s="89"/>
      <c r="D4" s="89"/>
      <c r="E4" s="89"/>
      <c r="F4" s="89"/>
      <c r="G4" s="89"/>
      <c r="H4" s="89"/>
      <c r="I4" s="89"/>
      <c r="J4" s="89"/>
      <c r="K4" s="89"/>
      <c r="L4" s="89"/>
      <c r="M4" s="89"/>
      <c r="N4" s="89"/>
      <c r="O4" s="89"/>
      <c r="P4" s="89"/>
      <c r="Q4" s="89"/>
      <c r="R4" s="89"/>
      <c r="S4" s="89"/>
      <c r="T4" s="89"/>
      <c r="U4" s="89"/>
      <c r="V4" s="89"/>
      <c r="W4" s="89"/>
      <c r="X4" s="35" t="s">
        <v>90</v>
      </c>
    </row>
    <row r="5" spans="1:28" ht="15.75">
      <c r="A5" s="90"/>
      <c r="B5" s="90"/>
      <c r="C5" s="90"/>
      <c r="D5" s="90"/>
      <c r="E5" s="90"/>
      <c r="F5" s="90"/>
      <c r="G5" s="90"/>
      <c r="H5" s="90"/>
      <c r="I5" s="90"/>
      <c r="J5" s="90"/>
      <c r="K5" s="90"/>
      <c r="L5" s="90"/>
      <c r="M5" s="90"/>
      <c r="N5" s="90"/>
      <c r="O5" s="90"/>
      <c r="P5" s="90"/>
      <c r="Q5" s="90"/>
      <c r="R5" s="90"/>
      <c r="S5" s="90"/>
      <c r="T5" s="90"/>
      <c r="U5" s="90"/>
      <c r="V5" s="90"/>
      <c r="W5" s="90"/>
      <c r="X5" s="90"/>
      <c r="Y5" s="1"/>
      <c r="Z5" s="1"/>
      <c r="AA5" s="1"/>
      <c r="AB5" s="1"/>
    </row>
    <row r="6" spans="1:28" s="53" customFormat="1">
      <c r="A6" s="91"/>
      <c r="B6" s="91"/>
      <c r="C6" s="91"/>
      <c r="D6" s="91"/>
      <c r="E6" s="91"/>
      <c r="F6" s="91"/>
      <c r="G6" s="91"/>
      <c r="H6" s="91"/>
      <c r="I6" s="91"/>
      <c r="J6" s="91"/>
      <c r="K6" s="91"/>
      <c r="L6" s="91"/>
      <c r="M6" s="91"/>
      <c r="N6" s="91"/>
      <c r="O6" s="91"/>
      <c r="P6" s="91"/>
      <c r="Q6" s="91"/>
      <c r="R6" s="91"/>
      <c r="S6" s="91"/>
      <c r="T6" s="91"/>
      <c r="U6" s="91"/>
      <c r="V6" s="91"/>
      <c r="W6" s="51"/>
      <c r="X6" s="52"/>
      <c r="Y6" s="52"/>
      <c r="Z6" s="52"/>
      <c r="AA6" s="52"/>
      <c r="AB6" s="52"/>
    </row>
    <row r="7" spans="1:28" ht="15.75">
      <c r="A7" s="92" t="s">
        <v>29</v>
      </c>
      <c r="B7" s="92"/>
      <c r="C7" s="92"/>
      <c r="D7" s="92"/>
      <c r="E7" s="92"/>
      <c r="F7" s="92"/>
      <c r="G7" s="92"/>
      <c r="H7" s="92"/>
      <c r="I7" s="92"/>
      <c r="J7" s="92"/>
      <c r="K7" s="92"/>
      <c r="L7" s="92"/>
      <c r="M7" s="92"/>
      <c r="N7" s="92"/>
      <c r="O7" s="92"/>
      <c r="P7" s="92"/>
      <c r="Q7" s="92"/>
      <c r="R7" s="92"/>
      <c r="S7" s="92"/>
      <c r="T7" s="92"/>
      <c r="U7" s="92"/>
      <c r="V7" s="92"/>
      <c r="W7" s="92"/>
      <c r="X7" s="92"/>
      <c r="Y7" s="1"/>
      <c r="Z7" s="1"/>
      <c r="AA7" s="1"/>
      <c r="AB7" s="1"/>
    </row>
    <row r="8" spans="1:28" ht="15.75">
      <c r="A8" s="83" t="s">
        <v>169</v>
      </c>
      <c r="B8" s="83"/>
      <c r="C8" s="83"/>
      <c r="D8" s="83"/>
      <c r="E8" s="83"/>
      <c r="F8" s="83"/>
      <c r="G8" s="83"/>
      <c r="H8" s="83"/>
      <c r="I8" s="83"/>
      <c r="J8" s="83"/>
      <c r="K8" s="83"/>
      <c r="L8" s="83"/>
      <c r="M8" s="83"/>
      <c r="N8" s="83"/>
      <c r="O8" s="83"/>
      <c r="P8" s="83"/>
      <c r="Q8" s="83"/>
      <c r="R8" s="83"/>
      <c r="S8" s="83"/>
      <c r="T8" s="83"/>
      <c r="U8" s="83"/>
      <c r="V8" s="83"/>
      <c r="W8" s="83"/>
      <c r="X8" s="83"/>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v>1540</v>
      </c>
      <c r="Q10" s="5">
        <v>1578</v>
      </c>
      <c r="R10" s="16">
        <v>1771</v>
      </c>
      <c r="S10" s="5"/>
      <c r="T10" s="5"/>
      <c r="U10" s="5"/>
      <c r="V10" s="5">
        <f>SUM(J10:U10)</f>
        <v>9603</v>
      </c>
      <c r="W10" s="44" t="s">
        <v>158</v>
      </c>
      <c r="X10" s="56" t="str">
        <f>'Indicadores Objetivo'!U11</f>
        <v>Entre enero y septiembre de 2022 se realizaron 9.603 actividades para el fortalecimiento y la participación en prácticas artísticas y culturales, de las cuales desde la Subdirección de las Artes se desarrollaron 7.363 actividades que beneficiaron 1.185.219 personas, entre ellas 228.388 mujeres, 186.747
hombres y 2.576 intersexuales. En total se remuneraron 9.011 artistas. Entre las actividades, 5.513 se efectuaron en localidades y 1.850 fueron distritales. Y en total, 1.850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A su vez desde la Subdirección de Equipamientos Culturales, se realizaron 2240 actividades que beneficiaron a 564.714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v>
      </c>
      <c r="Y10" s="1"/>
      <c r="Z10" s="1"/>
      <c r="AA10" s="1"/>
      <c r="AB10" s="1"/>
    </row>
    <row r="11" spans="1:28" ht="280.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v>3338</v>
      </c>
      <c r="Q11" s="5">
        <v>5504</v>
      </c>
      <c r="R11" s="16">
        <v>918</v>
      </c>
      <c r="S11" s="5"/>
      <c r="T11" s="5"/>
      <c r="U11" s="5"/>
      <c r="V11" s="5">
        <f>SUM(J11:U11)</f>
        <v>57161</v>
      </c>
      <c r="W11" s="44" t="s">
        <v>159</v>
      </c>
      <c r="X11" s="56" t="str">
        <f>'Indicadores Objetivo'!U10</f>
        <v>Nidos: Para lograr la atención inicial de 80.318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"Azulejo" en la biblioteca pública El Tintal.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80.318 beneficiarios que corresponde a un avance del 91,6% de la meta para la vigencia
Crea: En desarrollo de la misionalidad del Programa, a partir de la implementación de procesos de formación artística en sus tres líneas de atención, se han atendido con corte al mes de septiembre la cifra de 54.219 niños, niñas, jóvenes, personas adultas y mayores que participan de las experiencias artísticas
en danza, música, teatro, artes plásticas, literatura, audiovisuales y artes electrónicas. Esto significa un 90.37% de la meta plan proyectada para la vigencia.
Luego de una importante gestión realizada por el equipo en territorio, junto con la subdirectora de formación artística y el director del Instituto, se logró la entrada en operación el Crea Entre Nubes en la localidad San Cristóbal y el Crea manitas en la localidad Ciudad Bolívar, que junto al Crea Fontanar de la
localidad Suba, constituyen los nuevos equipamientos en los que el Programa fortalece su presencia en el territorio.
Impulso Colectivo y sus procesos de formación desplegados en el territorio, suman ya 8.422 beneficiarios atendidos, con un porcentaje de 76.5% de cumplimiento en su meta, luego de una importante gestión interinstitucional y el fortalecimiento de la relación con las comunidades artísticas en las diferentes
localidades de la ciudad.
La línea de atención Converge Crea logra a corte del mes de septiembre un 85.8% de personas atendidas en su meta, es decir 5.151 personas atendidas teniendo en cuenta sus diferencias poblacionales, territoriales o de género.
En la línea Arte en la Escuela son ya 40.646 niños, niñas y jóvenes de los colegios públicos atendidos por el Programa, en cumplimiento del 94.5% de la meta establecida. A través del convenio específico firmado con la Secretaría de Educación Distrital se han atendido 7.084 beneficiarios, mientras que de
manera directa son 33.562 las personas atendidas.
Las actividades de visibilización implementadas durante el año se desarrollan según lo proyectado. Los encuentros hacen énfasis en la reflexión acerca del quehacer del Programa y en la importancia que revisten los procesos artísticos formativos para la comunidad.
Los textos que vienen desarrollando los distintos equipos y roles del Programa, se encuentran en etapa de ajustes y correcciones para su respectiva aprobación y posterior publicación, según los tiempos contemplados.</v>
      </c>
      <c r="Y11" s="1"/>
      <c r="Z11" s="1"/>
      <c r="AA11" s="1"/>
      <c r="AB11" s="1"/>
    </row>
    <row r="12" spans="1:28" ht="382.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v>34</v>
      </c>
      <c r="Q12" s="5">
        <v>34</v>
      </c>
      <c r="R12" s="16">
        <v>34</v>
      </c>
      <c r="S12" s="5"/>
      <c r="T12" s="5"/>
      <c r="U12" s="5"/>
      <c r="V12" s="5">
        <f>P12</f>
        <v>34</v>
      </c>
      <c r="W12" s="44" t="s">
        <v>160</v>
      </c>
      <c r="X12" s="56" t="s">
        <v>166</v>
      </c>
      <c r="Y12" s="1"/>
      <c r="Z12" s="1"/>
      <c r="AA12" s="1"/>
      <c r="AB12" s="1"/>
    </row>
    <row r="13" spans="1:28" ht="280.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f>42+33</f>
        <v>75</v>
      </c>
      <c r="Q13" s="5">
        <v>849</v>
      </c>
      <c r="R13" s="16">
        <f>78+54-3</f>
        <v>129</v>
      </c>
      <c r="S13" s="5"/>
      <c r="T13" s="5"/>
      <c r="U13" s="5"/>
      <c r="V13" s="5">
        <f>SUM(J13:U13)</f>
        <v>1519</v>
      </c>
      <c r="W13" s="44" t="s">
        <v>162</v>
      </c>
      <c r="X13" s="56" t="str">
        <f>'Indicadores Objetivo'!U13</f>
        <v>Durante los meses comprendidos entre enero a septiembre de la vigencia 2022, se han entregado del Portafolio Distrital de Estímulos 1519 estímulos distribuidos de la siguiente manera: febrero 36 estímulos, abril 25, mayo 93, junio 312, julio 75, agosto 846 y septiembre 132 estímulos. En febrero: se entregaron 36 estímulos correspondientes a la vigencia del P.D.E. 2021, de CRP que quedaron en procesos de contratación del año 2022.Estos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En marzo: No hubo entrega de estímulos debido que el Portafolio distrital de Estímulos (P.D.E) 2022, se lanzó en el mes de febrero y para ese mes aún está abierta la oferta En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En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Se entregaron 312 estímulos distribuidos de la siguiente manera: 259 estímulos (dos anulados)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NVITACIÓN PÚBLICA LA SEMILLA - FORTALECIMIENTO A INICIATIVAS ARTÍSTICAS RURALES Y CAMPESINAS, se entregaron (7) estímulo por un valor de $70.000.000, De la Gerencia de Música se entregaron 18 estímulos distribuidos de la siguiente manera: De la Beca Giras por Bogotá(5) estímulos , por un valor de $50.000,000,de la BECAS PARA EL FORTALECIMIENTO AL ECOSISTEMA DE LA MÚSICA EN BOGOTÁ ( 6 )estímulos por un valor de $180.0000.000,de la BECA JAZZ AL PARQUE (7) estímulos, por un valor de $31.500.000. Gerencia de artes Plásticas y visuales se entregaron 172 estímulos distribuidos así: Becas RESIDENCIAS EN BLOQUE CONVOCATORIA NACIONAL (3) estímulos por un valor de $60.000.000, 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renunció al estímulo y de la INVITACIÓN PÚBLICA MUSEO ABIERTO DE BOGOTÁ: ARTE URBANO EN FESTIVAL HIP HOP AL PARQUE 2022 el ganador CRISTIAN CAMILO MONTILLA CARVAJAL. Se le retiró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estímulo, por valor de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 (9) estímulos: de la BECA DE PROGRAMACIÓN EN ARTES PLÁSTICAS RED GALERÍA SANTA FE (3). Durante el mes de julio se entregaron 77 estímulos entregados en Julio fueron distribuidos de la siguiente manera: 42 estímulos que tuvieron 2 declinaciones y 33 estímulos de jurados. Para un total de 75 estímulos entregados en este mes. Las áreas que entregaron estímulos fueron las siguientes: Subdirección de equipamientos culturales, (1) un estímulo; Gerencia de música, (17) estímulos. Gerencia de Arte Dramático, siete (7) estímulos. Gerencia de Artes plásticas y Visuales, (4) estímulos. Gerencia de Artes Audiovisuales, un (1) estímulo y Gerencia de Danza, (10) estímulos. Durante la vigencia se han beneficiado en total 807, de los cuales en julio se han beneficiado 44 artistas correspondientes a los siguientes perfiles: agrupación, 18; persona jurídica 8 y persona natural 18. La distribución de los estímulos por localidades fue la siguiente: Santafé (1), distrital (41). Santa fe $35.00.000 Distrital $528.563.680 TOTAL $563.563.680. Con respecto a jurados, se han otorgado en total 123 estímulos, de los cuales 33 se entregaron en julio de la siguiente manera: De la gerencia de Arte Dramático: se entregaron (3) estímulos de la BECA BOGOTÁ EXPERIENCIA ESCÉNICA - DIVERSIDAD, COMUNIDADES Y TERRITORIOS, por un valor de $6.300.000. De la Gerencia de Artes Audiovisuales: se entregaron (3) estímulos de la BECA DE CREACIÓN DE MÚSICA ORIGINAL PARA LARGOMETRAJE-COMISIÓN FÍLMICA DE BOGOTÁ, por un valor de $6.018.750. Del programa e cultura local se entregaron 27 estímulos por un valor de $48.499.995 Premio al emprendimiento cultural y creativo de la localidad de Rafael Uribe Uribe, (3) estímulos; premio al emprendimiento cultural y creativo de la localidad de san Cristóbal, ( 3 ) estímulos; premio es cultura local a la gestión de grupos étnicos, sectores sociales y poblacionales de san Cristóbal, (3 ) estímulos; premio es cultura local a la gestión de los pueblos indígenas de la localidad de ciudad bolívar, ( 3 ) estímulos; premio es cultura local al emprendimiento cultural y creativo de iniciativas emergentes en la localidad de Engativá, ( 3 ) estímulos; premio es cultura local al emprendimiento cultural y creativo en la localidad de Bosa, ( 3 ) estímulos; premio es cultura local al emprendimiento cultural y creativo en la localidad de Fontibón, ( 3 ) estímulos y premio es cultura local barrios unidos, ( 3 ) estímulos.Durante el mes de agosto se otorgaron 307 estímulos, distribuidos como se indica a continuación: se lanzaron 10 invitaciones públicas de las siguientes gerencias: Gerencia Artes Audiovisuales: ocho (8) invitaciones públicas: Invitación Publica Trucos para la resistencia digital, 15 estímulos no pecuniarios, tipo de reconocimiento (Cupo para participar en el taller), Invitación pública: Taller presencial de investigación para la escritura de historias audiovisuales (18 Cupos para taller y Como parte del proceso, se seleccionarán tres (3) historias que serán producidas en talleres territoriales posteriores a este), Invitación pública Curso virtual en conocimientos audiovisuales, tipo de reconocimiento no pecuniario (Cupos curso virtual), Invitación pública Visita guiada MEDIA EXP + micro taller Exploraciones expandidas con 16 mm, tipo de reconocimiento no pecuniario (Cupos curso virtual), Invitación pública Visita guiada MEDIA EXP + micro taller Exploraciones expandidas con 16 mm, tipo de reconocimiento no pecuniario(Cupo para participar en el micro taller), Invitación pública - Microtaller Livecoding: Introducción a Tidal Cyclestió tipo de reconocimiento no pecuniario (15 cupos para participar en el Microtaller Livecoding: Introducción a Tidal Cycles), Invitación pública Salas asociadas permanentes, tipo de reconocimiento no pecuniario (Sello de reconocimiento como Sala asociada permanente 2022 a la Cinemateca de Bogotá), Invitación pública - Algoritmos cinéticos: Laboratorio de Live Cinema Coding, tipo de reconocimiento no pecuniario (20 cupos para participar en Algoritmos cinéticos - Laboratorio de Live Cinema Coding, a cargo de Malitzin Cortés), Invitación pública - Taller de Animación, tipo de reconocimiento no pecuniario (Cupo para participar en el Taller y en las muestras futuras de los resultados). NIDOS y Grupos étnicos: (1) Invitación pública: saberes tradicionales del arte y la cultura de comunidades étnicas negras y afrocolombianas para la primera infancia, reconocimiento monetario por un valor total de $17.520.000, (Se otorgarán 2 premios, cada uno por $8.760.000 para una propuesta presentada por una persona natural (artista sabedor o sabedora), o por organizaciones sin ánimo de lucro, cuyo objeto sea afín a la presente invitación pública. Gerencia de Arte Dramático: (1) Invitación pública Escena Joven - Bogotá Teatral y Circense, tipo de reconocimiento monetario por un valor total de $ 25.000.000, (Se otorgará un incentivo económico para 10 colectivos, cada uno por valor de $ 2.500.000 agrupaciones o personas jurídicas, por la realización de una (1) función presentada. En el caso del Programa Distrital de Estímulos en la Subdirección de Equipamientos Culturales se otorgó un estímulo por valor de $25.000.000 a través de la convocatoria RESIDENCIA PLATAFORMA BOGOTÁ - MEDIALAB MATADERO (MADRID) 2022; en el caso de la línea Arte y Memoria sin Fronteras, de la Subdirección de las Artes, se otorgaron 8 estímulos por valor de $160.000.000 a través de la convocatoria BECA FESTIVALES ARTE Y MEMORIA AL BARRIO. INICIATIVAS LOCALES GANADORAS DE UNA VERSIÓN ANTERIOR 2022, asimismo se entregaron 5 estímulos por valor de $75.000.000 a través de la convocatoria BECA INICIATIVAS RURALES EN ARTE Y MEMORIA 2022, 8 estímulos por valor de $104.000.000 a través de la convocatoria BECA: ARTE Y MEMORIA SIN FRONTERAS 2022 y 15 estímulos por valor de $255.000.000 a través de la convocatoria BECA FESTIVALES ARTE Y MEMORIA AL BARRIO Y/O A LA VEREDA. INICIATIVAS EN CONSOLIDACIÓN 2022; por su parte, la línea de Grupos Étnicos de la Subdirección de las Artes otorgó 7 estímulos por valor de $48.000.000 a través de la convocatoria BECA DE CIRCULACIÓN Y APROPIACIÓN DE PRÁCTICAS ARTÍSTICAS DE COMUNIDADES NEGRAS Y AFROCOLOMBIANAS 2022 y 4 estímulos por valor de $48.000.000 a través de la convocatoria BECA DE CREACIÓN PARA COMUNIDADES NEGRAS Y AFROCOLOMBIANAS: ARTE CONTRA LA DISCRIMINACIÓN 2022; en el caso de la línea de Sostenibilidad del Ecosistema Artístico de la Subdirección de las Artes otorgó 17 estímulos por valor de $480.000.000 a través de la convocatoria BECA RED DE ESPACIOS INDEPENDIENTES – REI; en el caso del Programa Es Cultura Local de la Subdirección de las Artes se otorgaron 412 estímulos por valor de $4.101.831.495 a través de 12 convocatorias correspondientes a 3 becas y 9 premios en las localidades de Barrios Unidos, Bosa, Kennedy, Rafael Uribe Uribe, Tunjuelito, San Cristóbal, Ciudad Bolívar, Engativá y Fontibón; la línea de Artistas en el Espacio Público se otorgaron 20 reconocimientos económicos por valor de $8.000.000 a través de la Invitación Pública BOLSA DE CIRCULACIÓN ARTÍSTICA ARTE A LA KY. La Gerencia de Música otorgó 23 estímulos por valor de $120.000.000 a través de las convocatorias BECA EN MUSICOTERAPIA (1 estímulo por valor de $10.000.000), BECA ROCK AL PARQUE (20 estímulos por valor de $90.000.000), BECAS DE INVESTIGACIÓN DE EXPERIENCIAS O PROCESOS DE LAS PRÁCTICAS ARTÍSTICAS EN BOGOTÁ (1 estímulo por valor de $15.000.000) y BECAS PODCAST PARA LA CIRCULACIÓN DE INVESTIGACIONES SOBRE LAS ARTES (GERENCIA DE MÚSICA) (1 estímulo por valor de $5.000.000). La gerencia de Arte Dramático otorgó 4 estímulos por un valor total de $50.000.000 a través de las convocatorias BECAS DE INVESTIGACIÓN DE EXPERIENCIAS O PROCESOS DE LAS PRÁCTICAS ARTÍSTICAS EN BOGOTÁ (1 estímulo por $15.000.000), BECAS DE INVESTIGACIÓN DE EXPERIENCIAS O PROCESOS DE LAS PRÁCTICAS ARTÍSTICAS EN BOGOTÁ (1 estímulo por $5.000.000), PASANTÍA NACIONAL EN ESCENOTECNIAS, GESTIÓN Y PRODUCCIÓN TEATRAL (1 estímulo por $15.000.000) y RESIDENCIA NACIONAL EN TEATRO Y CIRCO (1 estímulo por $15.000.000). La gerencia de Artes Plásticas y Visuales entregó 32 estímulos por un valor total de $275.920.000 a través de las convocatorias BECAS DE INVESTIGACIÓN DE EXPERIENCIAS O PROCESOS DE LAS PRÁCTICAS ARTÍSTICAS EN BOGOTÁ (1 estímulo por $15.000.000), BECAS PODCAST PARA LA CIRCULACIÓN DE INVESTIGACIONES SOBRE LAS ARTES (GERENCIA DE ARTES PLÁSTICAS Y VISUALES) (1 estímulo por $5.000.000), INVITACION FERIAS LOCALES EN ARTES PLASTICAS Y VISUALES (3 reconocimientos monetarios por valor de $3.000.000), INVITACIÓN PÚBLICA: EXPOSICIÓN RESIDENCIAS EN ARTES PLÁSTICAS Y VISUALES 2017-2021 EN LA GSF (10 reconocimientos monetarios por valor de $45.000.000), RESIDENCIAS NACIONALES EN ARTES PLÁSTICAS Y VISUALES (7 estímulos por valor de $84.000.000), RESIDENCIAS VIRTUALES EN ARTES PLÁSTICAS (1 estímulo por $8.000.000), I PREMIO LUIS CABALLERO - FASE DE CIRCULACIÓN (1 estímulo por $45.000.000) y XV SALÓN DE ARTE JOVEN (8 estímulos por valor de $65.920.000). En el caso de la gerencia de Artes Audiovisuales se otorgaron 23 estímulos por un valor total de $537.000.000 a través de las convocatorias BECA DE CIRCULACIÓN DE EXPOSICIONES AUDIOVISUALES O SONORAS EN LA CINEMATECA DE BOGOTÁ (2 estímulos por $10.000.000 cada uno), BECA DE CIRCULACIÓN Y PROMOCIÓN DE CONTENIDOS NARRATIVOS INMERSIVOS O NARRATIVOS INTERACTIVOS (1 estímulo por $20.000.000), BECA DE CREACIÓN DE CORTOMETRAJE DE ANIMACIÓN (1 estímulo por $15.000.000), BECA DE CREACIÓN DE CORTOMETRAJE DE ANIMACIÓN (1 estímulo por $45.000.000), BECA DE CREACIÓN AUDIOVISUAL DE UN PROYECTO DE REALIDAD VIRTUAL Y/O AUMENTADA (1 estímulo por $45.000.000), BECA DE CREACIÓN DE MÚSICA ORIGINAL PARA LARGOMETRAJE-COMISIÓN FILMICA DE BOGOTÁ (1 estímulo por $30.000.000), BECA DE CREACIÓN DE CORTOMETRAJE DE FICCIÓN PARA NUEVOS REALIZADORES (1 estímulo por $45.000.000), BECA DE CREACIÓN DE CORTOMETRAJE DE FICCIÓN PARA REALIZADORES CON TRAYECTORIA (1 estímulo por $45.000.000), BECA DE CREACIÓN DE CORTOMETRAJE DOCUMENTAL PARA NUEVOS REALIZADORES (1 estímulo por $45.000.000), BECA DE CREACIÓN DE CORTOMETRAJE DOCUMENTAL PARA REALIZADORES CON TRAYECTORIA (1 estímulo por $45.000.000), BECA DE CREACIÓN DE UN CAPÍTULO PILOTO PARA SERIE - COMISIÓN FÍLMICA DE BOGOTÁ (1 estímulo por $20.000.000), BECA DE CREACIÓN DE UN LABORATORIO PARA LA REALIZACIÓN DE CONTENIDOS AUDIOVISUALES ACCESIBLES - CINEMATECA DE BOGOTÁ (1 estímulo por $10.000.000), BECA DE CURADURIA AUDIOVISUAL PARA LA CINEMATECA DE BOGOTÁ (2 estímulos por $20.000.000 cada uno), BECA DE GESTIÓN DE ARCHIVOS AUDIOVISUALES (1 estímulo por $20.000.000), BECA LABORATORIO DE CREACIÓN Y EXPERIMENTACIÓN EN ARTES AUDIOVISUALES - CINEMATECA DE BOGOTÁ (2 estímulos por $10.000.000 cada uno), BECAS DE INVESTIGACIÓN DE EXPERIENCIAS O PROCESOS DE LAS PRÁCTICAS ARTÍSTICAS EN BOGOTÁ (1 estímulo por $15.000.000), BECAS DE PERIODISMO CULTURAL Y CRÍTICA DE LAS ARTES (GERENCIA DE ARTES AUDIOVISUALES) (1 estímulo por $12.000.000) y BECAS DE PERIODISMO CULTURAL Y CRÍTICA DE LAS ARTES (GERENCIA DE ARTES AUDIOVISUALES) (1 estímulo por $5.000.000). La gerencia de Danza otorgó 29 estímulos por valor de $333.100.000 a través de las convocatorias BECA DE CIRCULACIÓN - CIRCUITOS DE DANZA POR PAREJA (4 estímulos por $22.600.000), BECA DE CIRCULACIÓN EN DANZA MAYOR (5 estímulos por $40.000.000), BECA DE CIRCULACIÓN NACIONAL EN DANZA (3 estímulos por $30.000.000), BECA DE CREACIÓN EN DANZA- BOGOTÁ CIUDAD CREADORA (4 estímulos por $37.500.000 cada uno), BECA FESTIVAL BOGOTÁ CIUDAD DE FOLCLOR (6 estímulos por $58.500.000), BECA SHOWCASE DE DANZA URBANA (2 estímulos por $17.000.000) y BECAS DE INVESTIGACIÓN DE EXPERIENCIAS O PROCESOS DE LAS PRÁCTICAS ARTÍSTICAS EN BOGOTÁ (1 estímulo por $15.000.000). La gerencia de Literatura otorgó 27 estímulos por valor de $258.590.000 a través de las convocatorias BECA DE FORMACIÓN PARA ESTUDIANTES DE LA MAESTRÍA EN ESCRITURAS CREATIVAS DE LA UNIVERSIDAD NACIONAL (1 estímulo por $6.000.000), BECA DE TRADUCCIÓN (2 estímulos por $9.000.000 cada uno), BECA PARA ILUSTRAR UN LIBRO AL VIENTO DE LA COLECCIÓN INICIAL PARA NIÑOS (2 estímulos por $6.000.000 cada uno), BECA PARA LA CREACIÓN O FORTALECIMIENTO DE PROYECTOS DE PROMOCIÓN DE LECTURA (7 estímulos por $12.000.000 cada uno), BECA PARA PROYECTOS EDITORIALES INDEPENDIENTES EMERGENTES Y COMUNITARIOS (13 estímulos por $124.590.000) y RESIDENCIA DE CREACIÓN LITERARIA GUION BAJO, EN SANTA MARTA, COLOMBIA (2 estímulos por $7.000.000 cada uno).En el mes de agosto hubo dos anulaciones de CRP por Renuncia y anulación del CRP No.4068 , de la beca premio al emprendimiento cultural y creativo de la localidad de san Cristóbal, ganadora Yesenia Orjuela Ríos. El ganador María Cecilia Ramírez Mateus, renunció al estímulo y se lo otorgaron al suplente, CRP 4299. Durante el mes de septiembre se entregaron 132 estímulos distribuidos de la siguiente manera estímulos 78 y jurados 54 para un total de 132 estímulos entregados en el mes de septiembre de 2022.De la subdirección de las artes se entregaron (3) estímulos de la beca es cultura local para el fortalecimiento de iniciativas culturales y creativas de Kennedy por un valor de $80492343, de la gerencia de Literatura se entregaron (3) estímulos de las becas RESIDENCIA INTERNACIONAL DE FANZINE O LIBRO DE ARTISTA EN NUEVA YORK, ESTADOS UNIDOS se entregó 1 estimulo por valor de $25.000.000 y de la RESIDENCIA DE EXPERIMENTACIÓN GRÁFICA Y LITERARIA PARA EL ESPACIO PÚBLICO, se entregaron (2) estímulos por un valor de $16000000, de la gerencia de Arte Dramático se entregaron (3) estímulos de las siguientes becas ; PREMIO DE DRAMATURGIA FEMENINA, se entregó un estímulo por valor de $10.000.000 y de la -PREMIOS BOGOTÁ TEATRAL Y CIRCENSE - TEATRO EN ESTUDIO 2022, se entregaron (2 )estímulos por valor de $25000000, de la gerencia de Artes plásticas y visuales se entregaron (69) estímulos así de la beca TRIATLÓN FIESTA DE BOGOTÁ (69) estímulos por un valor de $61799954 y del XII PREMIO LUIS CABALLERO FASE DE NOMINACIÓN (8 ) por un valor de $148320000. Se entrego un valor total en el mes de septiembre por $366.612. 297.Participaron las siguientes modalidades agrupación (3) y persona natural (75). Las localidades donde se ejecutará las propuestas ganadoras son las siguientes: Usaquén 1, chapinero2, santa fe 3, san Cristóbal 2, Tunjuelito 2, bosa 3, Kennedy 8, Fontibón 8, Engativá 5, suba 8, barrios unidos 2, Teusaquillo 5, mártires 2, puente Aranda 4, candelaria 2, Rafael Uribe 1, ciudad bolívar 3, distrital 17. Los subcampos de las artes aplicadas fueron apropiación 6, circulación 8 y creación 64. De jurados se entregaron 54 estímulos distribuidos de la siguiente manera de la gerencia de literatura se entregaron( 42) estímulos a los jurados que evaluaron las propuestas de las siguientes becas: BECA PARA PROYECTOS EDITORIALES INDEPENDIENTES EMERGENTES Y COMUNITARIOS 3, PREMIO DISTRITAL DE CRONICA CIUDAD DE BOGOTÁ 3, PREMIO DISTRITAL DE CUENTO BREVE PARA JÓVENES CIUDAD DE BOGOTÁ (PRESELECCIÓN) 2022 4, PREMIO DISTRITAL DE CUENTO CIUDAD DE BOGOTÁ 8, PREMIO NACIONAL DE NARRATIVA ELISA MÚJICA-PRESELECCION 6, PREMIO NACIONAL DE POESÍA MARÍA MERCEDES CARRANZA (PRESELECCIÓN) 2022 16, RESIDENCIA INTERNACIONAL DE FANZINE O LIBRO DE ARTISTA EN NUEVA YORK, ESTADOS UNIDOS 1, RESIDENCIA DE EXPERIMENTACIÓN GRÁFICA Y LITERARIA PARA EL ESPACIO PÚBLICO 1,de la gerencia de artes plásticas y visuales se entregaron se entregaron(6) estímulos de la beca XII PREMIO LUIS CABALLERO FASE DE NOMINACIÓN 3, y de la beca XIX PREMIO DE ENSAYO SOBRE ARTE EN COLOMBIA 3 y de la gerencia de Arte dramático se entregaron ( 6) estímulos da la PREMIOS BOGOTÁ TEATRAL Y CIRCENSE - DRAMATURGIA FEMENINA 2022 3 y de la beca -PREMIOS BOGOTÁ TEATRAL Y CIRCENSE - TEATRO EN ESTUDIO 2022 3 estímulos por un valor total de $150.212.667.</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PlGgVr/iPmPNXr8ltHmBII1PXbYNOR1uPa4b1BSU8KwlIO1OoEBfeafvRQaZ4Dv3t4x6a6dOAP37NtHGXq/U+Q==" saltValue="TlP9jTokKV1TnxDiqBFwBw=="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topLeftCell="B1" workbookViewId="0">
      <selection activeCell="G13" sqref="G13"/>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87"/>
      <c r="B1" s="102" t="s">
        <v>88</v>
      </c>
      <c r="C1" s="103"/>
      <c r="D1" s="103"/>
      <c r="E1" s="103"/>
      <c r="F1" s="103"/>
      <c r="G1" s="103"/>
      <c r="H1" s="103"/>
      <c r="I1" s="103"/>
      <c r="J1" s="103"/>
      <c r="K1" s="103"/>
      <c r="L1" s="104"/>
      <c r="M1" s="96" t="s">
        <v>89</v>
      </c>
      <c r="N1" s="97"/>
    </row>
    <row r="2" spans="1:16" s="34" customFormat="1" ht="9.75" customHeight="1">
      <c r="A2" s="87"/>
      <c r="B2" s="105"/>
      <c r="C2" s="106"/>
      <c r="D2" s="106"/>
      <c r="E2" s="106"/>
      <c r="F2" s="106"/>
      <c r="G2" s="106"/>
      <c r="H2" s="106"/>
      <c r="I2" s="106"/>
      <c r="J2" s="106"/>
      <c r="K2" s="106"/>
      <c r="L2" s="107"/>
      <c r="M2" s="98"/>
      <c r="N2" s="99"/>
    </row>
    <row r="3" spans="1:16" s="34" customFormat="1" ht="16.5">
      <c r="A3" s="87"/>
      <c r="B3" s="102" t="s">
        <v>49</v>
      </c>
      <c r="C3" s="103"/>
      <c r="D3" s="103"/>
      <c r="E3" s="103"/>
      <c r="F3" s="103"/>
      <c r="G3" s="103"/>
      <c r="H3" s="103"/>
      <c r="I3" s="103"/>
      <c r="J3" s="103"/>
      <c r="K3" s="103"/>
      <c r="L3" s="104"/>
      <c r="M3" s="100" t="s">
        <v>91</v>
      </c>
      <c r="N3" s="101"/>
    </row>
    <row r="4" spans="1:16" s="34" customFormat="1" ht="16.5">
      <c r="A4" s="87"/>
      <c r="B4" s="105"/>
      <c r="C4" s="106"/>
      <c r="D4" s="106"/>
      <c r="E4" s="106"/>
      <c r="F4" s="106"/>
      <c r="G4" s="106"/>
      <c r="H4" s="106"/>
      <c r="I4" s="106"/>
      <c r="J4" s="106"/>
      <c r="K4" s="106"/>
      <c r="L4" s="107"/>
      <c r="M4" s="100" t="s">
        <v>90</v>
      </c>
      <c r="N4" s="101"/>
    </row>
    <row r="5" spans="1:16" ht="33.75" customHeight="1">
      <c r="A5" s="93"/>
      <c r="B5" s="93"/>
      <c r="C5" s="93"/>
      <c r="D5" s="93"/>
      <c r="E5" s="93"/>
      <c r="F5" s="93"/>
      <c r="G5" s="93"/>
      <c r="H5" s="93"/>
      <c r="I5" s="93"/>
      <c r="J5" s="93"/>
      <c r="K5" s="93"/>
      <c r="L5" s="93"/>
      <c r="M5" s="93"/>
      <c r="N5" s="18"/>
      <c r="O5" s="1"/>
      <c r="P5" s="1"/>
    </row>
    <row r="6" spans="1:16" ht="6.75" customHeight="1">
      <c r="A6" s="94"/>
      <c r="B6" s="94"/>
      <c r="C6" s="94"/>
      <c r="D6" s="94"/>
      <c r="E6" s="94"/>
      <c r="F6" s="94"/>
      <c r="G6" s="94"/>
      <c r="H6" s="94"/>
      <c r="I6" s="94"/>
      <c r="J6" s="1"/>
      <c r="K6" s="1"/>
      <c r="L6" s="1"/>
      <c r="M6" s="1"/>
      <c r="N6" s="1"/>
      <c r="O6" s="1"/>
      <c r="P6" s="1"/>
    </row>
    <row r="7" spans="1:16" ht="16.5" customHeight="1">
      <c r="A7" s="19" t="s">
        <v>50</v>
      </c>
      <c r="B7" s="95" t="s">
        <v>51</v>
      </c>
      <c r="C7" s="95"/>
      <c r="D7" s="95"/>
      <c r="E7" s="95"/>
      <c r="F7" s="95"/>
      <c r="G7" s="95"/>
      <c r="H7" s="95"/>
      <c r="I7" s="95"/>
      <c r="J7" s="95"/>
      <c r="K7" s="95"/>
      <c r="L7" s="95"/>
      <c r="M7" s="95"/>
      <c r="N7" s="20"/>
      <c r="O7" s="1"/>
      <c r="P7" s="1"/>
    </row>
    <row r="8" spans="1:16" ht="16.5" customHeight="1">
      <c r="A8" s="19" t="s">
        <v>52</v>
      </c>
      <c r="B8" s="95" t="s">
        <v>163</v>
      </c>
      <c r="C8" s="95"/>
      <c r="D8" s="95"/>
      <c r="E8" s="95"/>
      <c r="F8" s="95"/>
      <c r="G8" s="95"/>
      <c r="H8" s="95"/>
      <c r="I8" s="95"/>
      <c r="J8" s="95"/>
      <c r="K8" s="95"/>
      <c r="L8" s="95"/>
      <c r="M8" s="95"/>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v>5253871511</v>
      </c>
      <c r="K10" s="25">
        <v>5667100579</v>
      </c>
      <c r="L10" s="25"/>
      <c r="M10" s="25"/>
      <c r="N10" s="25"/>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v>1678329124</v>
      </c>
      <c r="K11" s="25">
        <v>1810333567</v>
      </c>
      <c r="L11" s="25"/>
      <c r="M11" s="25"/>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v>397070502</v>
      </c>
      <c r="K12" s="25">
        <v>428301010</v>
      </c>
      <c r="L12" s="25"/>
      <c r="M12" s="25"/>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v>1283526903</v>
      </c>
      <c r="K13" s="25">
        <v>1384479243</v>
      </c>
      <c r="L13" s="25"/>
      <c r="M13" s="25"/>
      <c r="N13" s="25"/>
      <c r="O13" s="17"/>
      <c r="P13" s="17"/>
    </row>
    <row r="14" spans="1:16" ht="16.5" customHeight="1">
      <c r="A14" s="33" t="s">
        <v>87</v>
      </c>
      <c r="B14" s="54">
        <f t="shared" ref="B14:K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54">
        <f t="shared" si="0"/>
        <v>7949325424</v>
      </c>
      <c r="J14" s="54">
        <f t="shared" si="0"/>
        <v>8612798040</v>
      </c>
      <c r="K14" s="54">
        <f t="shared" si="0"/>
        <v>9290214399</v>
      </c>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O9qYWJ9Qu27VCiTs8drHxHRppynKj3N/t2t9GcnJyN8G+EXlbzwOe+c3tsvqZBWbWLd6ROSyp23IsAblnlEnmA==" saltValue="X3WOSD/jqCp68+TedVKrx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5"/>
  <sheetViews>
    <sheetView tabSelected="1" topLeftCell="A5" workbookViewId="0">
      <selection activeCell="H22" sqref="H22"/>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87"/>
      <c r="B1" s="102" t="s">
        <v>88</v>
      </c>
      <c r="C1" s="103"/>
      <c r="D1" s="103"/>
      <c r="E1" s="103"/>
      <c r="F1" s="103"/>
      <c r="G1" s="103"/>
      <c r="H1" s="103"/>
      <c r="I1" s="103"/>
      <c r="J1" s="103"/>
      <c r="K1" s="103"/>
      <c r="L1" s="103"/>
      <c r="M1" s="103"/>
      <c r="N1" s="103"/>
      <c r="O1" s="103"/>
      <c r="P1" s="104"/>
      <c r="Q1" s="88" t="s">
        <v>89</v>
      </c>
    </row>
    <row r="2" spans="1:18" s="37" customFormat="1" ht="9.75" customHeight="1">
      <c r="A2" s="87"/>
      <c r="B2" s="105"/>
      <c r="C2" s="106"/>
      <c r="D2" s="106"/>
      <c r="E2" s="106"/>
      <c r="F2" s="106"/>
      <c r="G2" s="106"/>
      <c r="H2" s="106"/>
      <c r="I2" s="106"/>
      <c r="J2" s="106"/>
      <c r="K2" s="106"/>
      <c r="L2" s="106"/>
      <c r="M2" s="106"/>
      <c r="N2" s="106"/>
      <c r="O2" s="106"/>
      <c r="P2" s="107"/>
      <c r="Q2" s="88"/>
    </row>
    <row r="3" spans="1:18" s="37" customFormat="1" ht="16.5">
      <c r="A3" s="87"/>
      <c r="B3" s="102" t="s">
        <v>92</v>
      </c>
      <c r="C3" s="103"/>
      <c r="D3" s="103"/>
      <c r="E3" s="103"/>
      <c r="F3" s="103"/>
      <c r="G3" s="103"/>
      <c r="H3" s="103"/>
      <c r="I3" s="103"/>
      <c r="J3" s="103"/>
      <c r="K3" s="103"/>
      <c r="L3" s="103"/>
      <c r="M3" s="103"/>
      <c r="N3" s="103"/>
      <c r="O3" s="103"/>
      <c r="P3" s="104"/>
      <c r="Q3" s="57" t="s">
        <v>91</v>
      </c>
    </row>
    <row r="4" spans="1:18" s="37" customFormat="1" ht="16.5">
      <c r="A4" s="87"/>
      <c r="B4" s="110"/>
      <c r="C4" s="111"/>
      <c r="D4" s="111"/>
      <c r="E4" s="111"/>
      <c r="F4" s="111"/>
      <c r="G4" s="111"/>
      <c r="H4" s="111"/>
      <c r="I4" s="111"/>
      <c r="J4" s="111"/>
      <c r="K4" s="111"/>
      <c r="L4" s="111"/>
      <c r="M4" s="111"/>
      <c r="N4" s="111"/>
      <c r="O4" s="111"/>
      <c r="P4" s="112"/>
      <c r="Q4" s="57" t="s">
        <v>90</v>
      </c>
    </row>
    <row r="5" spans="1:18" ht="30" customHeight="1">
      <c r="A5" s="113" t="s">
        <v>93</v>
      </c>
      <c r="B5" s="113"/>
      <c r="C5" s="113"/>
      <c r="D5" s="113"/>
      <c r="E5" s="113"/>
      <c r="F5" s="113"/>
      <c r="G5" s="113"/>
      <c r="H5" s="113"/>
      <c r="I5" s="113"/>
      <c r="J5" s="113"/>
      <c r="K5" s="113"/>
      <c r="L5" s="113"/>
      <c r="M5" s="113"/>
      <c r="N5" s="113"/>
      <c r="O5" s="113"/>
      <c r="P5" s="113"/>
      <c r="Q5" s="113"/>
      <c r="R5" s="66"/>
    </row>
    <row r="6" spans="1:18" ht="30" customHeight="1">
      <c r="A6" s="114"/>
      <c r="B6" s="114"/>
      <c r="C6" s="114"/>
      <c r="D6" s="114"/>
      <c r="E6" s="114"/>
      <c r="F6" s="114"/>
      <c r="G6" s="114"/>
      <c r="H6" s="114"/>
      <c r="I6" s="113" t="s">
        <v>170</v>
      </c>
      <c r="J6" s="113"/>
      <c r="K6" s="113"/>
      <c r="L6" s="113" t="s">
        <v>94</v>
      </c>
      <c r="M6" s="113"/>
      <c r="N6" s="113"/>
      <c r="O6" s="113" t="s">
        <v>95</v>
      </c>
      <c r="P6" s="113"/>
      <c r="Q6" s="113"/>
      <c r="R6" s="66"/>
    </row>
    <row r="7" spans="1:18" s="80" customFormat="1" ht="72" customHeight="1">
      <c r="A7" s="58" t="s">
        <v>96</v>
      </c>
      <c r="B7" s="58" t="s">
        <v>97</v>
      </c>
      <c r="C7" s="58" t="s">
        <v>98</v>
      </c>
      <c r="D7" s="58" t="s">
        <v>99</v>
      </c>
      <c r="E7" s="58" t="s">
        <v>100</v>
      </c>
      <c r="F7" s="59" t="s">
        <v>101</v>
      </c>
      <c r="G7" s="59" t="s">
        <v>102</v>
      </c>
      <c r="H7" s="59" t="s">
        <v>103</v>
      </c>
      <c r="I7" s="60" t="s">
        <v>104</v>
      </c>
      <c r="J7" s="60" t="s">
        <v>105</v>
      </c>
      <c r="K7" s="60" t="s">
        <v>106</v>
      </c>
      <c r="L7" s="61" t="s">
        <v>107</v>
      </c>
      <c r="M7" s="61" t="s">
        <v>108</v>
      </c>
      <c r="N7" s="61" t="s">
        <v>109</v>
      </c>
      <c r="O7" s="62" t="s">
        <v>110</v>
      </c>
      <c r="P7" s="62" t="s">
        <v>111</v>
      </c>
      <c r="Q7" s="62" t="s">
        <v>112</v>
      </c>
      <c r="R7" s="79"/>
    </row>
    <row r="8" spans="1:18" ht="15">
      <c r="A8" s="68" t="s">
        <v>115</v>
      </c>
      <c r="B8" s="75" t="s">
        <v>116</v>
      </c>
      <c r="C8" s="75" t="s">
        <v>117</v>
      </c>
      <c r="D8" s="70" t="str">
        <f t="shared" ref="D8:D35" si="0">IF(OR(RIGHT(C8,4)="FUNC",RIGHT(C8,4)="_OPE"),"N/A",MID(C8,11,2))</f>
        <v>04</v>
      </c>
      <c r="E8" s="76" t="str">
        <f t="shared" ref="E8:E12" si="1">IF(ISERR(FIND("(",G8)),"N/A",LEFT(G8,FIND("(",G8)-1))</f>
        <v>TPIEG</v>
      </c>
      <c r="F8" s="76" t="str">
        <f t="shared" ref="F8:F12" si="2">IF(ISERR(FIND("indirecto",LOWER(G8))),IF(ISERR(FIND("directo",LOWER(G8))),"N/A","Directo"),"Indirecto")</f>
        <v>Indirecto</v>
      </c>
      <c r="G8" s="71" t="s">
        <v>118</v>
      </c>
      <c r="H8" s="72" t="s">
        <v>119</v>
      </c>
      <c r="I8" s="73">
        <v>5707863790</v>
      </c>
      <c r="J8" s="77">
        <v>6097224240</v>
      </c>
      <c r="K8" s="77">
        <v>4065392434</v>
      </c>
      <c r="L8" s="64">
        <v>0</v>
      </c>
      <c r="M8" s="64">
        <v>0</v>
      </c>
      <c r="N8" s="64">
        <v>0</v>
      </c>
      <c r="O8" s="64">
        <v>0</v>
      </c>
      <c r="P8" s="64">
        <v>0</v>
      </c>
      <c r="Q8" s="64">
        <v>0</v>
      </c>
      <c r="R8" s="63"/>
    </row>
    <row r="9" spans="1:18" ht="15">
      <c r="A9" s="68" t="s">
        <v>115</v>
      </c>
      <c r="B9" s="75" t="s">
        <v>116</v>
      </c>
      <c r="C9" s="75" t="s">
        <v>120</v>
      </c>
      <c r="D9" s="70" t="str">
        <f t="shared" si="0"/>
        <v>04</v>
      </c>
      <c r="E9" s="76" t="str">
        <f t="shared" si="1"/>
        <v>TPIEG</v>
      </c>
      <c r="F9" s="76" t="str">
        <f t="shared" si="2"/>
        <v>Indirecto</v>
      </c>
      <c r="G9" s="71" t="s">
        <v>121</v>
      </c>
      <c r="H9" s="72" t="s">
        <v>119</v>
      </c>
      <c r="I9" s="73">
        <v>834791060</v>
      </c>
      <c r="J9" s="77">
        <v>787049450</v>
      </c>
      <c r="K9" s="77">
        <v>564838020</v>
      </c>
      <c r="L9" s="64">
        <v>0</v>
      </c>
      <c r="M9" s="64">
        <v>0</v>
      </c>
      <c r="N9" s="64">
        <v>0</v>
      </c>
      <c r="O9" s="64">
        <v>0</v>
      </c>
      <c r="P9" s="64">
        <v>0</v>
      </c>
      <c r="Q9" s="64">
        <v>0</v>
      </c>
      <c r="R9" s="63"/>
    </row>
    <row r="10" spans="1:18" ht="15">
      <c r="A10" s="68" t="s">
        <v>115</v>
      </c>
      <c r="B10" s="75" t="s">
        <v>122</v>
      </c>
      <c r="C10" s="75" t="s">
        <v>123</v>
      </c>
      <c r="D10" s="70" t="str">
        <f t="shared" si="0"/>
        <v>04</v>
      </c>
      <c r="E10" s="76" t="str">
        <f t="shared" si="1"/>
        <v>TPIEG</v>
      </c>
      <c r="F10" s="76" t="str">
        <f t="shared" si="2"/>
        <v>Indirecto</v>
      </c>
      <c r="G10" s="71" t="s">
        <v>124</v>
      </c>
      <c r="H10" s="72" t="s">
        <v>119</v>
      </c>
      <c r="I10" s="73">
        <v>2261650000</v>
      </c>
      <c r="J10" s="77">
        <v>1900160320</v>
      </c>
      <c r="K10" s="77">
        <v>1163344155</v>
      </c>
      <c r="L10" s="64">
        <v>0</v>
      </c>
      <c r="M10" s="64">
        <v>0</v>
      </c>
      <c r="N10" s="64">
        <v>0</v>
      </c>
      <c r="O10" s="64">
        <v>0</v>
      </c>
      <c r="P10" s="64">
        <v>0</v>
      </c>
      <c r="Q10" s="64">
        <v>0</v>
      </c>
      <c r="R10" s="63"/>
    </row>
    <row r="11" spans="1:18" ht="15">
      <c r="A11" s="68" t="s">
        <v>115</v>
      </c>
      <c r="B11" s="75" t="s">
        <v>125</v>
      </c>
      <c r="C11" s="75" t="s">
        <v>126</v>
      </c>
      <c r="D11" s="70" t="str">
        <f t="shared" si="0"/>
        <v>04</v>
      </c>
      <c r="E11" s="76" t="str">
        <f t="shared" si="1"/>
        <v>TPIEG</v>
      </c>
      <c r="F11" s="76" t="str">
        <f t="shared" si="2"/>
        <v>Indirecto</v>
      </c>
      <c r="G11" s="71" t="s">
        <v>124</v>
      </c>
      <c r="H11" s="72" t="s">
        <v>127</v>
      </c>
      <c r="I11" s="73">
        <v>1501974744</v>
      </c>
      <c r="J11" s="77">
        <v>1419193865</v>
      </c>
      <c r="K11" s="77">
        <v>1076690407</v>
      </c>
      <c r="L11" s="64">
        <v>0</v>
      </c>
      <c r="M11" s="64">
        <v>0</v>
      </c>
      <c r="N11" s="64">
        <v>0</v>
      </c>
      <c r="O11" s="64">
        <v>0</v>
      </c>
      <c r="P11" s="64">
        <v>0</v>
      </c>
      <c r="Q11" s="64">
        <v>0</v>
      </c>
      <c r="R11" s="63"/>
    </row>
    <row r="12" spans="1:18" ht="15">
      <c r="A12" s="68" t="s">
        <v>115</v>
      </c>
      <c r="B12" s="75" t="s">
        <v>125</v>
      </c>
      <c r="C12" s="75" t="s">
        <v>128</v>
      </c>
      <c r="D12" s="70" t="str">
        <f t="shared" si="0"/>
        <v>04</v>
      </c>
      <c r="E12" s="76" t="str">
        <f t="shared" si="1"/>
        <v>TPIEG</v>
      </c>
      <c r="F12" s="76" t="str">
        <f t="shared" si="2"/>
        <v>Indirecto</v>
      </c>
      <c r="G12" s="71" t="s">
        <v>124</v>
      </c>
      <c r="H12" s="72" t="s">
        <v>127</v>
      </c>
      <c r="I12" s="73">
        <v>780623994</v>
      </c>
      <c r="J12" s="77">
        <v>783449137</v>
      </c>
      <c r="K12" s="77">
        <v>626877161</v>
      </c>
      <c r="L12" s="64">
        <v>0</v>
      </c>
      <c r="M12" s="64">
        <v>0</v>
      </c>
      <c r="N12" s="64">
        <v>0</v>
      </c>
      <c r="O12" s="64">
        <v>0</v>
      </c>
      <c r="P12" s="64">
        <v>0</v>
      </c>
      <c r="Q12" s="64">
        <v>0</v>
      </c>
      <c r="R12" s="63"/>
    </row>
    <row r="13" spans="1:18" ht="15">
      <c r="A13" s="68" t="s">
        <v>115</v>
      </c>
      <c r="B13" s="75" t="s">
        <v>125</v>
      </c>
      <c r="C13" s="75" t="s">
        <v>129</v>
      </c>
      <c r="D13" s="70" t="str">
        <f t="shared" si="0"/>
        <v>01</v>
      </c>
      <c r="E13" s="76" t="s">
        <v>130</v>
      </c>
      <c r="F13" s="76" t="s">
        <v>113</v>
      </c>
      <c r="G13" s="71" t="s">
        <v>131</v>
      </c>
      <c r="H13" s="72" t="s">
        <v>127</v>
      </c>
      <c r="I13" s="73">
        <v>3271831662</v>
      </c>
      <c r="J13" s="77">
        <v>3867619650</v>
      </c>
      <c r="K13" s="77">
        <v>3086701964</v>
      </c>
      <c r="L13" s="64">
        <v>0</v>
      </c>
      <c r="M13" s="64">
        <v>0</v>
      </c>
      <c r="N13" s="64">
        <v>0</v>
      </c>
      <c r="O13" s="64">
        <v>0</v>
      </c>
      <c r="P13" s="64">
        <v>0</v>
      </c>
      <c r="Q13" s="64">
        <v>0</v>
      </c>
      <c r="R13" s="63"/>
    </row>
    <row r="14" spans="1:18" ht="15">
      <c r="A14" s="68" t="s">
        <v>115</v>
      </c>
      <c r="B14" s="75" t="s">
        <v>125</v>
      </c>
      <c r="C14" s="75" t="s">
        <v>128</v>
      </c>
      <c r="D14" s="70" t="str">
        <f t="shared" si="0"/>
        <v>04</v>
      </c>
      <c r="E14" s="76" t="s">
        <v>130</v>
      </c>
      <c r="F14" s="76" t="s">
        <v>113</v>
      </c>
      <c r="G14" s="71" t="s">
        <v>131</v>
      </c>
      <c r="H14" s="72" t="s">
        <v>127</v>
      </c>
      <c r="I14" s="73">
        <v>780623994</v>
      </c>
      <c r="J14" s="77">
        <v>783449137</v>
      </c>
      <c r="K14" s="77">
        <v>626877161</v>
      </c>
      <c r="L14" s="64">
        <v>0</v>
      </c>
      <c r="M14" s="64">
        <v>0</v>
      </c>
      <c r="N14" s="64">
        <v>0</v>
      </c>
      <c r="O14" s="64">
        <v>0</v>
      </c>
      <c r="P14" s="64">
        <v>0</v>
      </c>
      <c r="Q14" s="64">
        <v>0</v>
      </c>
      <c r="R14" s="63"/>
    </row>
    <row r="15" spans="1:18" ht="15">
      <c r="A15" s="68" t="s">
        <v>115</v>
      </c>
      <c r="B15" s="75" t="s">
        <v>125</v>
      </c>
      <c r="C15" s="75" t="s">
        <v>126</v>
      </c>
      <c r="D15" s="70" t="str">
        <f t="shared" si="0"/>
        <v>04</v>
      </c>
      <c r="E15" s="76" t="s">
        <v>130</v>
      </c>
      <c r="F15" s="76" t="s">
        <v>113</v>
      </c>
      <c r="G15" s="71" t="s">
        <v>131</v>
      </c>
      <c r="H15" s="72" t="s">
        <v>127</v>
      </c>
      <c r="I15" s="73">
        <v>1501974744</v>
      </c>
      <c r="J15" s="77">
        <v>1419193865</v>
      </c>
      <c r="K15" s="77">
        <v>1076690407</v>
      </c>
      <c r="L15" s="64">
        <v>0</v>
      </c>
      <c r="M15" s="64">
        <v>0</v>
      </c>
      <c r="N15" s="64">
        <v>0</v>
      </c>
      <c r="O15" s="64">
        <v>0</v>
      </c>
      <c r="P15" s="64">
        <v>0</v>
      </c>
      <c r="Q15" s="64">
        <v>0</v>
      </c>
      <c r="R15" s="63"/>
    </row>
    <row r="16" spans="1:18" ht="15">
      <c r="A16" s="68" t="s">
        <v>115</v>
      </c>
      <c r="B16" s="75" t="s">
        <v>132</v>
      </c>
      <c r="C16" s="75" t="s">
        <v>133</v>
      </c>
      <c r="D16" s="70" t="str">
        <f t="shared" si="0"/>
        <v>01</v>
      </c>
      <c r="E16" s="76" t="s">
        <v>130</v>
      </c>
      <c r="F16" s="76" t="s">
        <v>113</v>
      </c>
      <c r="G16" s="71" t="s">
        <v>131</v>
      </c>
      <c r="H16" s="72" t="s">
        <v>127</v>
      </c>
      <c r="I16" s="73">
        <v>15982000000</v>
      </c>
      <c r="J16" s="77">
        <v>10407233716</v>
      </c>
      <c r="K16" s="77">
        <v>7545315904</v>
      </c>
      <c r="L16" s="64">
        <v>0</v>
      </c>
      <c r="M16" s="64">
        <v>0</v>
      </c>
      <c r="N16" s="64">
        <v>0</v>
      </c>
      <c r="O16" s="64">
        <v>0</v>
      </c>
      <c r="P16" s="64">
        <v>0</v>
      </c>
      <c r="Q16" s="64">
        <v>0</v>
      </c>
      <c r="R16" s="63"/>
    </row>
    <row r="17" spans="1:18" ht="15">
      <c r="A17" s="68" t="s">
        <v>115</v>
      </c>
      <c r="B17" s="75" t="s">
        <v>116</v>
      </c>
      <c r="C17" s="75" t="s">
        <v>117</v>
      </c>
      <c r="D17" s="70" t="str">
        <f t="shared" si="0"/>
        <v>04</v>
      </c>
      <c r="E17" s="76" t="s">
        <v>130</v>
      </c>
      <c r="F17" s="76" t="s">
        <v>113</v>
      </c>
      <c r="G17" s="71" t="s">
        <v>131</v>
      </c>
      <c r="H17" s="72" t="s">
        <v>127</v>
      </c>
      <c r="I17" s="73">
        <v>5707863790</v>
      </c>
      <c r="J17" s="77">
        <v>6097224240</v>
      </c>
      <c r="K17" s="77">
        <v>4065392434</v>
      </c>
      <c r="L17" s="64">
        <v>0</v>
      </c>
      <c r="M17" s="64">
        <v>0</v>
      </c>
      <c r="N17" s="64">
        <v>0</v>
      </c>
      <c r="O17" s="64">
        <v>0</v>
      </c>
      <c r="P17" s="64">
        <v>0</v>
      </c>
      <c r="Q17" s="64">
        <v>0</v>
      </c>
      <c r="R17" s="63"/>
    </row>
    <row r="18" spans="1:18" ht="15">
      <c r="A18" s="68" t="s">
        <v>115</v>
      </c>
      <c r="B18" s="75" t="s">
        <v>122</v>
      </c>
      <c r="C18" s="75" t="s">
        <v>134</v>
      </c>
      <c r="D18" s="70" t="str">
        <f t="shared" si="0"/>
        <v>04</v>
      </c>
      <c r="E18" s="76" t="s">
        <v>130</v>
      </c>
      <c r="F18" s="76" t="s">
        <v>113</v>
      </c>
      <c r="G18" s="71" t="s">
        <v>131</v>
      </c>
      <c r="H18" s="72" t="s">
        <v>119</v>
      </c>
      <c r="I18" s="73">
        <v>11873630370</v>
      </c>
      <c r="J18" s="77">
        <v>11613574901</v>
      </c>
      <c r="K18" s="77">
        <v>7714388845</v>
      </c>
      <c r="L18" s="64">
        <v>0</v>
      </c>
      <c r="M18" s="64">
        <v>0</v>
      </c>
      <c r="N18" s="64">
        <v>0</v>
      </c>
      <c r="O18" s="64">
        <v>0</v>
      </c>
      <c r="P18" s="64">
        <v>0</v>
      </c>
      <c r="Q18" s="64">
        <v>0</v>
      </c>
      <c r="R18" s="63"/>
    </row>
    <row r="19" spans="1:18" ht="15">
      <c r="A19" s="68" t="s">
        <v>115</v>
      </c>
      <c r="B19" s="75" t="s">
        <v>135</v>
      </c>
      <c r="C19" s="75" t="s">
        <v>136</v>
      </c>
      <c r="D19" s="70" t="str">
        <f t="shared" si="0"/>
        <v>01</v>
      </c>
      <c r="E19" s="76" t="s">
        <v>130</v>
      </c>
      <c r="F19" s="76" t="s">
        <v>113</v>
      </c>
      <c r="G19" s="71" t="s">
        <v>131</v>
      </c>
      <c r="H19" s="72" t="s">
        <v>119</v>
      </c>
      <c r="I19" s="73">
        <v>468043000</v>
      </c>
      <c r="J19" s="77">
        <v>465140593</v>
      </c>
      <c r="K19" s="77">
        <v>301325103</v>
      </c>
      <c r="L19" s="64">
        <v>0</v>
      </c>
      <c r="M19" s="64">
        <v>0</v>
      </c>
      <c r="N19" s="64">
        <v>0</v>
      </c>
      <c r="O19" s="64">
        <v>0</v>
      </c>
      <c r="P19" s="64">
        <v>0</v>
      </c>
      <c r="Q19" s="64">
        <v>0</v>
      </c>
      <c r="R19" s="63"/>
    </row>
    <row r="20" spans="1:18" ht="15">
      <c r="A20" s="68" t="s">
        <v>115</v>
      </c>
      <c r="B20" s="75" t="s">
        <v>125</v>
      </c>
      <c r="C20" s="75" t="s">
        <v>126</v>
      </c>
      <c r="D20" s="70" t="str">
        <f t="shared" si="0"/>
        <v>04</v>
      </c>
      <c r="E20" s="76" t="s">
        <v>137</v>
      </c>
      <c r="F20" s="76" t="s">
        <v>113</v>
      </c>
      <c r="G20" s="71" t="s">
        <v>138</v>
      </c>
      <c r="H20" s="72" t="s">
        <v>127</v>
      </c>
      <c r="I20" s="73">
        <v>1501974744</v>
      </c>
      <c r="J20" s="77">
        <v>1419193865</v>
      </c>
      <c r="K20" s="77">
        <v>1076690407</v>
      </c>
      <c r="L20" s="64">
        <v>0</v>
      </c>
      <c r="M20" s="64">
        <v>0</v>
      </c>
      <c r="N20" s="64">
        <v>0</v>
      </c>
      <c r="O20" s="64">
        <v>0</v>
      </c>
      <c r="P20" s="64">
        <v>0</v>
      </c>
      <c r="Q20" s="64">
        <v>0</v>
      </c>
      <c r="R20" s="63"/>
    </row>
    <row r="21" spans="1:18" ht="15">
      <c r="A21" s="68" t="s">
        <v>115</v>
      </c>
      <c r="B21" s="75" t="s">
        <v>116</v>
      </c>
      <c r="C21" s="75" t="s">
        <v>139</v>
      </c>
      <c r="D21" s="70" t="str">
        <f t="shared" si="0"/>
        <v>04</v>
      </c>
      <c r="E21" s="76" t="str">
        <f t="shared" ref="E21:E24" si="3">IF(ISERR(FIND("(",G21)),"N/A",LEFT(G21,FIND("(",G21)-1))</f>
        <v>TPCC</v>
      </c>
      <c r="F21" s="76" t="str">
        <f t="shared" ref="F21:F24" si="4">IF(ISERR(FIND("indirecto",LOWER(G21))),IF(ISERR(FIND("directo",LOWER(G21))),"N/A","Directo"),"Indirecto")</f>
        <v>Indirecto</v>
      </c>
      <c r="G21" s="71" t="s">
        <v>140</v>
      </c>
      <c r="H21" s="72" t="s">
        <v>42</v>
      </c>
      <c r="I21" s="73">
        <v>198200040</v>
      </c>
      <c r="J21" s="77">
        <v>244535595</v>
      </c>
      <c r="K21" s="77">
        <v>110942610</v>
      </c>
      <c r="L21" s="64">
        <v>0</v>
      </c>
      <c r="M21" s="64">
        <v>0</v>
      </c>
      <c r="N21" s="64">
        <v>0</v>
      </c>
      <c r="O21" s="64">
        <v>0</v>
      </c>
      <c r="P21" s="64">
        <v>0</v>
      </c>
      <c r="Q21" s="64">
        <v>0</v>
      </c>
      <c r="R21" s="63"/>
    </row>
    <row r="22" spans="1:18" ht="15">
      <c r="A22" s="68" t="s">
        <v>115</v>
      </c>
      <c r="B22" s="75" t="s">
        <v>116</v>
      </c>
      <c r="C22" s="75" t="s">
        <v>141</v>
      </c>
      <c r="D22" s="70" t="str">
        <f t="shared" si="0"/>
        <v>04</v>
      </c>
      <c r="E22" s="76" t="str">
        <f t="shared" si="3"/>
        <v>TPCC</v>
      </c>
      <c r="F22" s="76" t="str">
        <f t="shared" si="4"/>
        <v>Indirecto</v>
      </c>
      <c r="G22" s="71" t="s">
        <v>140</v>
      </c>
      <c r="H22" s="72" t="s">
        <v>42</v>
      </c>
      <c r="I22" s="73">
        <v>445119840</v>
      </c>
      <c r="J22" s="77">
        <v>437404050</v>
      </c>
      <c r="K22" s="77">
        <v>311864490</v>
      </c>
      <c r="L22" s="64">
        <v>0</v>
      </c>
      <c r="M22" s="64">
        <v>0</v>
      </c>
      <c r="N22" s="64">
        <v>0</v>
      </c>
      <c r="O22" s="64">
        <v>0</v>
      </c>
      <c r="P22" s="64">
        <v>0</v>
      </c>
      <c r="Q22" s="64">
        <v>0</v>
      </c>
      <c r="R22" s="63"/>
    </row>
    <row r="23" spans="1:18" ht="15">
      <c r="A23" s="68" t="s">
        <v>115</v>
      </c>
      <c r="B23" s="75" t="s">
        <v>122</v>
      </c>
      <c r="C23" s="75" t="s">
        <v>123</v>
      </c>
      <c r="D23" s="70" t="str">
        <f t="shared" si="0"/>
        <v>04</v>
      </c>
      <c r="E23" s="76" t="str">
        <f t="shared" si="3"/>
        <v>TPCC</v>
      </c>
      <c r="F23" s="76" t="str">
        <f t="shared" si="4"/>
        <v>Indirecto</v>
      </c>
      <c r="G23" s="71" t="s">
        <v>140</v>
      </c>
      <c r="H23" s="72" t="s">
        <v>42</v>
      </c>
      <c r="I23" s="73">
        <v>2261650000</v>
      </c>
      <c r="J23" s="77">
        <v>1900160320</v>
      </c>
      <c r="K23" s="77">
        <v>1163344155</v>
      </c>
      <c r="L23" s="64">
        <v>0</v>
      </c>
      <c r="M23" s="64">
        <v>0</v>
      </c>
      <c r="N23" s="64">
        <v>0</v>
      </c>
      <c r="O23" s="64">
        <v>0</v>
      </c>
      <c r="P23" s="64">
        <v>0</v>
      </c>
      <c r="Q23" s="64">
        <v>0</v>
      </c>
      <c r="R23" s="63"/>
    </row>
    <row r="24" spans="1:18" ht="15">
      <c r="A24" s="68" t="s">
        <v>115</v>
      </c>
      <c r="B24" s="75" t="s">
        <v>135</v>
      </c>
      <c r="C24" s="75" t="s">
        <v>136</v>
      </c>
      <c r="D24" s="70" t="str">
        <f t="shared" si="0"/>
        <v>01</v>
      </c>
      <c r="E24" s="76" t="str">
        <f t="shared" si="3"/>
        <v>TPCC</v>
      </c>
      <c r="F24" s="76" t="str">
        <f t="shared" si="4"/>
        <v>Indirecto</v>
      </c>
      <c r="G24" s="71" t="s">
        <v>140</v>
      </c>
      <c r="H24" s="72" t="s">
        <v>38</v>
      </c>
      <c r="I24" s="73">
        <v>468043000</v>
      </c>
      <c r="J24" s="77">
        <v>465140593</v>
      </c>
      <c r="K24" s="77">
        <v>301325103</v>
      </c>
      <c r="L24" s="64">
        <v>0</v>
      </c>
      <c r="M24" s="64">
        <v>0</v>
      </c>
      <c r="N24" s="64">
        <v>0</v>
      </c>
      <c r="O24" s="64">
        <v>0</v>
      </c>
      <c r="P24" s="64">
        <v>0</v>
      </c>
      <c r="Q24" s="64">
        <v>0</v>
      </c>
      <c r="R24" s="63"/>
    </row>
    <row r="25" spans="1:18" ht="15">
      <c r="A25" s="68" t="s">
        <v>115</v>
      </c>
      <c r="B25" s="75" t="s">
        <v>142</v>
      </c>
      <c r="C25" s="75" t="s">
        <v>143</v>
      </c>
      <c r="D25" s="70" t="str">
        <f t="shared" si="0"/>
        <v>02</v>
      </c>
      <c r="E25" s="76" t="str">
        <f>IF(ISERR(FIND("(",G25)),"N/A",LEFT(G25,FIND("(",G25)-1))</f>
        <v>TPJ</v>
      </c>
      <c r="F25" s="76" t="str">
        <f>IF(ISERR(FIND("indirecto",LOWER(G25))),IF(ISERR(FIND("directo",LOWER(G25))),"N/A","Directo"),"Indirecto")</f>
        <v>Indirecto</v>
      </c>
      <c r="G25" s="71" t="s">
        <v>150</v>
      </c>
      <c r="H25" s="72" t="s">
        <v>151</v>
      </c>
      <c r="I25" s="73">
        <v>11373128021</v>
      </c>
      <c r="J25" s="77">
        <v>9257682595</v>
      </c>
      <c r="K25" s="77">
        <v>7606220129</v>
      </c>
      <c r="L25" s="64">
        <v>0</v>
      </c>
      <c r="M25" s="64">
        <v>0</v>
      </c>
      <c r="N25" s="64">
        <v>0</v>
      </c>
      <c r="O25" s="64">
        <v>0</v>
      </c>
      <c r="P25" s="64">
        <v>0</v>
      </c>
      <c r="Q25" s="64">
        <v>0</v>
      </c>
      <c r="R25" s="63"/>
    </row>
    <row r="26" spans="1:18" ht="15">
      <c r="A26" s="68" t="s">
        <v>115</v>
      </c>
      <c r="B26" s="75" t="s">
        <v>122</v>
      </c>
      <c r="C26" s="75" t="s">
        <v>134</v>
      </c>
      <c r="D26" s="70" t="str">
        <f t="shared" si="0"/>
        <v>04</v>
      </c>
      <c r="E26" s="76" t="str">
        <f t="shared" ref="E26:E35" si="5">IF(ISERR(FIND("(",G26)),"N/A",LEFT(G26,FIND("(",G26)-1))</f>
        <v>TPJ</v>
      </c>
      <c r="F26" s="76" t="str">
        <f t="shared" ref="F26:F35" si="6">IF(ISERR(FIND("indirecto",LOWER(G26))),IF(ISERR(FIND("directo",LOWER(G26))),"N/A","Directo"),"Indirecto")</f>
        <v>Indirecto</v>
      </c>
      <c r="G26" s="71" t="s">
        <v>150</v>
      </c>
      <c r="H26" s="72" t="s">
        <v>152</v>
      </c>
      <c r="I26" s="73">
        <v>11981438488</v>
      </c>
      <c r="J26" s="77">
        <v>11613574901</v>
      </c>
      <c r="K26" s="77">
        <v>7714388845</v>
      </c>
      <c r="L26" s="64">
        <v>0</v>
      </c>
      <c r="M26" s="64">
        <v>0</v>
      </c>
      <c r="N26" s="64">
        <v>0</v>
      </c>
      <c r="O26" s="64">
        <v>0</v>
      </c>
      <c r="P26" s="64">
        <v>0</v>
      </c>
      <c r="Q26" s="64">
        <v>0</v>
      </c>
      <c r="R26" s="63"/>
    </row>
    <row r="27" spans="1:18" ht="15">
      <c r="A27" s="68" t="s">
        <v>115</v>
      </c>
      <c r="B27" s="75" t="s">
        <v>122</v>
      </c>
      <c r="C27" s="75" t="s">
        <v>144</v>
      </c>
      <c r="D27" s="70" t="str">
        <f t="shared" si="0"/>
        <v>04</v>
      </c>
      <c r="E27" s="76" t="str">
        <f t="shared" si="5"/>
        <v>TPJ</v>
      </c>
      <c r="F27" s="76" t="str">
        <f t="shared" si="6"/>
        <v>Indirecto</v>
      </c>
      <c r="G27" s="71" t="s">
        <v>150</v>
      </c>
      <c r="H27" s="72" t="s">
        <v>152</v>
      </c>
      <c r="I27" s="73">
        <v>6836296063</v>
      </c>
      <c r="J27" s="77">
        <v>6564905114</v>
      </c>
      <c r="K27" s="77">
        <v>4239184950</v>
      </c>
      <c r="L27" s="64">
        <v>0</v>
      </c>
      <c r="M27" s="64">
        <v>0</v>
      </c>
      <c r="N27" s="64">
        <v>0</v>
      </c>
      <c r="O27" s="64">
        <v>0</v>
      </c>
      <c r="P27" s="64">
        <v>0</v>
      </c>
      <c r="Q27" s="64">
        <v>0</v>
      </c>
      <c r="R27" s="63"/>
    </row>
    <row r="28" spans="1:18" ht="15">
      <c r="A28" s="68" t="s">
        <v>115</v>
      </c>
      <c r="B28" s="75" t="s">
        <v>122</v>
      </c>
      <c r="C28" s="75" t="s">
        <v>123</v>
      </c>
      <c r="D28" s="70" t="str">
        <f t="shared" si="0"/>
        <v>04</v>
      </c>
      <c r="E28" s="76" t="str">
        <f t="shared" si="5"/>
        <v>TPJ</v>
      </c>
      <c r="F28" s="76" t="str">
        <f t="shared" si="6"/>
        <v>Indirecto</v>
      </c>
      <c r="G28" s="71" t="s">
        <v>150</v>
      </c>
      <c r="H28" s="72" t="s">
        <v>152</v>
      </c>
      <c r="I28" s="73">
        <v>2178951409</v>
      </c>
      <c r="J28" s="77">
        <v>1900160320</v>
      </c>
      <c r="K28" s="77">
        <v>1163344155</v>
      </c>
      <c r="L28" s="64">
        <v>0</v>
      </c>
      <c r="M28" s="64">
        <v>0</v>
      </c>
      <c r="N28" s="64">
        <v>0</v>
      </c>
      <c r="O28" s="64">
        <v>0</v>
      </c>
      <c r="P28" s="64">
        <v>0</v>
      </c>
      <c r="Q28" s="64">
        <v>0</v>
      </c>
      <c r="R28" s="63"/>
    </row>
    <row r="29" spans="1:18" ht="15">
      <c r="A29" s="68" t="s">
        <v>115</v>
      </c>
      <c r="B29" s="75" t="s">
        <v>125</v>
      </c>
      <c r="C29" s="75" t="s">
        <v>145</v>
      </c>
      <c r="D29" s="70" t="str">
        <f t="shared" si="0"/>
        <v>01</v>
      </c>
      <c r="E29" s="76" t="str">
        <f t="shared" si="5"/>
        <v>TPJ</v>
      </c>
      <c r="F29" s="76" t="str">
        <f t="shared" si="6"/>
        <v>Indirecto</v>
      </c>
      <c r="G29" s="71" t="s">
        <v>150</v>
      </c>
      <c r="H29" s="72" t="s">
        <v>153</v>
      </c>
      <c r="I29" s="73">
        <v>3359464716</v>
      </c>
      <c r="J29" s="77">
        <v>1512839714</v>
      </c>
      <c r="K29" s="77">
        <v>1332579314</v>
      </c>
      <c r="L29" s="64">
        <v>0</v>
      </c>
      <c r="M29" s="64">
        <v>0</v>
      </c>
      <c r="N29" s="64">
        <v>0</v>
      </c>
      <c r="O29" s="64">
        <v>0</v>
      </c>
      <c r="P29" s="64">
        <v>0</v>
      </c>
      <c r="Q29" s="64">
        <v>0</v>
      </c>
      <c r="R29" s="63"/>
    </row>
    <row r="30" spans="1:18" ht="15">
      <c r="A30" s="68" t="s">
        <v>115</v>
      </c>
      <c r="B30" s="75" t="s">
        <v>125</v>
      </c>
      <c r="C30" s="75" t="s">
        <v>126</v>
      </c>
      <c r="D30" s="70" t="str">
        <f t="shared" si="0"/>
        <v>04</v>
      </c>
      <c r="E30" s="76" t="str">
        <f t="shared" si="5"/>
        <v>TPJ</v>
      </c>
      <c r="F30" s="76" t="str">
        <f t="shared" si="6"/>
        <v>Indirecto</v>
      </c>
      <c r="G30" s="71" t="s">
        <v>150</v>
      </c>
      <c r="H30" s="72" t="s">
        <v>153</v>
      </c>
      <c r="I30" s="73">
        <v>2401974744</v>
      </c>
      <c r="J30" s="77">
        <v>1419193865</v>
      </c>
      <c r="K30" s="77">
        <v>1076690407</v>
      </c>
      <c r="L30" s="64">
        <v>0</v>
      </c>
      <c r="M30" s="64">
        <v>0</v>
      </c>
      <c r="N30" s="64">
        <v>0</v>
      </c>
      <c r="O30" s="64">
        <v>0</v>
      </c>
      <c r="P30" s="64">
        <v>0</v>
      </c>
      <c r="Q30" s="64">
        <v>0</v>
      </c>
      <c r="R30" s="63"/>
    </row>
    <row r="31" spans="1:18" ht="15">
      <c r="A31" s="68" t="s">
        <v>115</v>
      </c>
      <c r="B31" s="75" t="s">
        <v>125</v>
      </c>
      <c r="C31" s="75" t="s">
        <v>129</v>
      </c>
      <c r="D31" s="70" t="str">
        <f t="shared" si="0"/>
        <v>01</v>
      </c>
      <c r="E31" s="76" t="str">
        <f t="shared" si="5"/>
        <v>TPJ</v>
      </c>
      <c r="F31" s="76" t="str">
        <f t="shared" si="6"/>
        <v>Indirecto</v>
      </c>
      <c r="G31" s="71" t="s">
        <v>150</v>
      </c>
      <c r="H31" s="72" t="s">
        <v>153</v>
      </c>
      <c r="I31" s="73">
        <v>3901219650</v>
      </c>
      <c r="J31" s="77">
        <v>3867619650</v>
      </c>
      <c r="K31" s="77">
        <v>3086701964</v>
      </c>
      <c r="L31" s="64">
        <v>0</v>
      </c>
      <c r="M31" s="64">
        <v>0</v>
      </c>
      <c r="N31" s="64">
        <v>0</v>
      </c>
      <c r="O31" s="64">
        <v>0</v>
      </c>
      <c r="P31" s="64">
        <v>0</v>
      </c>
      <c r="Q31" s="64">
        <v>0</v>
      </c>
      <c r="R31" s="63"/>
    </row>
    <row r="32" spans="1:18" ht="15">
      <c r="A32" s="68" t="s">
        <v>115</v>
      </c>
      <c r="B32" s="75" t="s">
        <v>125</v>
      </c>
      <c r="C32" s="75" t="s">
        <v>128</v>
      </c>
      <c r="D32" s="70" t="str">
        <f t="shared" si="0"/>
        <v>04</v>
      </c>
      <c r="E32" s="76" t="str">
        <f t="shared" si="5"/>
        <v>TPJ</v>
      </c>
      <c r="F32" s="76" t="str">
        <f t="shared" si="6"/>
        <v>Indirecto</v>
      </c>
      <c r="G32" s="71" t="s">
        <v>150</v>
      </c>
      <c r="H32" s="72" t="s">
        <v>153</v>
      </c>
      <c r="I32" s="73">
        <v>1053843994</v>
      </c>
      <c r="J32" s="77">
        <v>783449137</v>
      </c>
      <c r="K32" s="77">
        <v>626877161</v>
      </c>
      <c r="L32" s="64">
        <v>0</v>
      </c>
      <c r="M32" s="64">
        <v>0</v>
      </c>
      <c r="N32" s="64">
        <v>0</v>
      </c>
      <c r="O32" s="64">
        <v>0</v>
      </c>
      <c r="P32" s="64">
        <v>0</v>
      </c>
      <c r="Q32" s="64">
        <v>0</v>
      </c>
      <c r="R32" s="63"/>
    </row>
    <row r="33" spans="1:18" ht="15">
      <c r="A33" s="68" t="s">
        <v>115</v>
      </c>
      <c r="B33" s="75" t="s">
        <v>125</v>
      </c>
      <c r="C33" s="75" t="s">
        <v>146</v>
      </c>
      <c r="D33" s="70" t="str">
        <f t="shared" si="0"/>
        <v>01</v>
      </c>
      <c r="E33" s="76" t="str">
        <f t="shared" si="5"/>
        <v>TPJ</v>
      </c>
      <c r="F33" s="76" t="str">
        <f t="shared" si="6"/>
        <v>Indirecto</v>
      </c>
      <c r="G33" s="71" t="s">
        <v>150</v>
      </c>
      <c r="H33" s="72" t="s">
        <v>153</v>
      </c>
      <c r="I33" s="73">
        <v>16293846931</v>
      </c>
      <c r="J33" s="77">
        <v>13267992726</v>
      </c>
      <c r="K33" s="77">
        <v>4370090965</v>
      </c>
      <c r="L33" s="64">
        <v>0</v>
      </c>
      <c r="M33" s="64">
        <v>0</v>
      </c>
      <c r="N33" s="64">
        <v>0</v>
      </c>
      <c r="O33" s="64">
        <v>0</v>
      </c>
      <c r="P33" s="64">
        <v>0</v>
      </c>
      <c r="Q33" s="64">
        <v>0</v>
      </c>
      <c r="R33" s="63"/>
    </row>
    <row r="34" spans="1:18" ht="15">
      <c r="A34" s="68" t="s">
        <v>115</v>
      </c>
      <c r="B34" s="75" t="s">
        <v>125</v>
      </c>
      <c r="C34" s="75" t="s">
        <v>147</v>
      </c>
      <c r="D34" s="70" t="str">
        <f t="shared" si="0"/>
        <v>01</v>
      </c>
      <c r="E34" s="76" t="str">
        <f t="shared" si="5"/>
        <v>TPJ</v>
      </c>
      <c r="F34" s="76" t="str">
        <f t="shared" si="6"/>
        <v>Indirecto</v>
      </c>
      <c r="G34" s="71" t="s">
        <v>150</v>
      </c>
      <c r="H34" s="72" t="s">
        <v>153</v>
      </c>
      <c r="I34" s="73">
        <v>533384500</v>
      </c>
      <c r="J34" s="77">
        <v>502238500</v>
      </c>
      <c r="K34" s="77">
        <v>224934586</v>
      </c>
      <c r="L34" s="64">
        <v>0</v>
      </c>
      <c r="M34" s="64">
        <v>0</v>
      </c>
      <c r="N34" s="64">
        <v>0</v>
      </c>
      <c r="O34" s="64">
        <v>0</v>
      </c>
      <c r="P34" s="64">
        <v>0</v>
      </c>
      <c r="Q34" s="64">
        <v>0</v>
      </c>
      <c r="R34" s="63"/>
    </row>
    <row r="35" spans="1:18" ht="15">
      <c r="A35" s="68" t="s">
        <v>115</v>
      </c>
      <c r="B35" s="75" t="s">
        <v>148</v>
      </c>
      <c r="C35" s="75" t="s">
        <v>149</v>
      </c>
      <c r="D35" s="70" t="str">
        <f t="shared" si="0"/>
        <v>01</v>
      </c>
      <c r="E35" s="76" t="str">
        <f t="shared" si="5"/>
        <v>TPJ</v>
      </c>
      <c r="F35" s="76" t="str">
        <f t="shared" si="6"/>
        <v>Indirecto</v>
      </c>
      <c r="G35" s="71" t="s">
        <v>154</v>
      </c>
      <c r="H35" s="72" t="s">
        <v>153</v>
      </c>
      <c r="I35" s="73">
        <v>614550000</v>
      </c>
      <c r="J35" s="77">
        <v>407736486</v>
      </c>
      <c r="K35" s="77">
        <v>262839497</v>
      </c>
      <c r="L35" s="64">
        <v>0</v>
      </c>
      <c r="M35" s="64">
        <v>0</v>
      </c>
      <c r="N35" s="64">
        <v>0</v>
      </c>
      <c r="O35" s="64">
        <v>0</v>
      </c>
      <c r="P35" s="64">
        <v>0</v>
      </c>
      <c r="Q35" s="64">
        <v>0</v>
      </c>
      <c r="R35" s="63"/>
    </row>
    <row r="36" spans="1:18" ht="15">
      <c r="A36" s="69"/>
      <c r="B36" s="69"/>
      <c r="C36" s="69"/>
      <c r="D36" s="70"/>
      <c r="E36" s="74"/>
      <c r="F36" s="74"/>
      <c r="G36" s="69"/>
      <c r="H36" s="69"/>
      <c r="I36" s="78"/>
      <c r="J36" s="77"/>
      <c r="K36" s="77"/>
      <c r="L36" s="64"/>
      <c r="M36" s="81"/>
      <c r="N36" s="82"/>
      <c r="O36" s="82"/>
      <c r="P36" s="82"/>
      <c r="Q36" s="82"/>
      <c r="R36" s="63"/>
    </row>
    <row r="37" spans="1:18" ht="15">
      <c r="A37" s="69"/>
      <c r="B37" s="69"/>
      <c r="C37" s="69"/>
      <c r="D37" s="70"/>
      <c r="E37" s="74"/>
      <c r="F37" s="74"/>
      <c r="G37" s="69"/>
      <c r="H37" s="69"/>
      <c r="I37" s="78"/>
      <c r="J37" s="77"/>
      <c r="K37" s="77"/>
      <c r="L37" s="64"/>
      <c r="M37" s="81"/>
      <c r="N37" s="82"/>
      <c r="O37" s="82"/>
      <c r="P37" s="82"/>
      <c r="Q37" s="82"/>
      <c r="R37" s="63"/>
    </row>
    <row r="38" spans="1:18" ht="15">
      <c r="A38" s="65"/>
      <c r="B38" s="65"/>
      <c r="C38" s="65"/>
      <c r="D38" s="65"/>
      <c r="E38" s="65"/>
      <c r="F38" s="65"/>
      <c r="G38" s="65"/>
      <c r="H38" s="65"/>
      <c r="I38" s="77"/>
      <c r="J38" s="77"/>
      <c r="K38" s="77"/>
      <c r="L38" s="64"/>
      <c r="M38" s="81"/>
      <c r="N38" s="82"/>
      <c r="O38" s="82"/>
      <c r="P38" s="82"/>
      <c r="Q38" s="82"/>
      <c r="R38" s="63"/>
    </row>
    <row r="39" spans="1:18" ht="23.25" customHeight="1">
      <c r="A39" s="108" t="s">
        <v>114</v>
      </c>
      <c r="B39" s="108"/>
      <c r="C39" s="108"/>
      <c r="D39" s="108"/>
      <c r="E39" s="108"/>
      <c r="F39" s="108"/>
      <c r="G39" s="108"/>
      <c r="H39" s="108"/>
      <c r="I39" s="108"/>
      <c r="J39" s="108"/>
      <c r="K39" s="108"/>
      <c r="L39" s="108"/>
      <c r="M39" s="108"/>
      <c r="N39" s="109"/>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row r="993" spans="1:18" ht="15.75" customHeight="1">
      <c r="A993" s="66"/>
      <c r="B993" s="66"/>
      <c r="C993" s="66"/>
      <c r="D993" s="66"/>
      <c r="E993" s="66"/>
      <c r="F993" s="66"/>
      <c r="G993" s="66"/>
      <c r="H993" s="66"/>
      <c r="I993" s="66"/>
      <c r="J993" s="66"/>
      <c r="K993" s="66"/>
      <c r="L993" s="66"/>
      <c r="M993" s="66"/>
      <c r="N993" s="66"/>
      <c r="O993" s="66"/>
      <c r="P993" s="66"/>
      <c r="Q993" s="66"/>
      <c r="R993" s="66"/>
    </row>
    <row r="994" spans="1:18" ht="15.75" customHeight="1">
      <c r="A994" s="66"/>
      <c r="B994" s="66"/>
      <c r="C994" s="66"/>
      <c r="D994" s="66"/>
      <c r="E994" s="66"/>
      <c r="F994" s="66"/>
      <c r="G994" s="66"/>
      <c r="H994" s="66"/>
      <c r="I994" s="66"/>
      <c r="J994" s="66"/>
      <c r="K994" s="66"/>
      <c r="L994" s="66"/>
      <c r="M994" s="66"/>
      <c r="N994" s="66"/>
      <c r="O994" s="66"/>
      <c r="P994" s="66"/>
      <c r="Q994" s="66"/>
      <c r="R994" s="66"/>
    </row>
    <row r="995" spans="1:18" ht="15.75" customHeight="1">
      <c r="A995" s="66"/>
      <c r="B995" s="66"/>
      <c r="C995" s="66"/>
      <c r="D995" s="66"/>
      <c r="E995" s="66"/>
      <c r="F995" s="66"/>
      <c r="G995" s="66"/>
      <c r="H995" s="66"/>
      <c r="I995" s="66"/>
      <c r="J995" s="66"/>
      <c r="K995" s="66"/>
      <c r="L995" s="66"/>
      <c r="M995" s="66"/>
      <c r="N995" s="66"/>
      <c r="O995" s="66"/>
      <c r="P995" s="66"/>
      <c r="Q995" s="66"/>
      <c r="R995" s="66"/>
    </row>
    <row r="996" spans="1:18" ht="15.75" customHeight="1">
      <c r="A996" s="66"/>
      <c r="B996" s="66"/>
      <c r="C996" s="66"/>
      <c r="D996" s="66"/>
      <c r="E996" s="66"/>
      <c r="F996" s="66"/>
      <c r="G996" s="66"/>
      <c r="H996" s="66"/>
      <c r="I996" s="66"/>
      <c r="J996" s="66"/>
      <c r="K996" s="66"/>
      <c r="L996" s="66"/>
      <c r="M996" s="66"/>
      <c r="N996" s="66"/>
      <c r="O996" s="66"/>
      <c r="P996" s="66"/>
      <c r="Q996" s="66"/>
      <c r="R996" s="66"/>
    </row>
    <row r="997" spans="1:18" ht="15.75" customHeight="1">
      <c r="A997" s="66"/>
      <c r="B997" s="66"/>
      <c r="C997" s="66"/>
      <c r="D997" s="66"/>
      <c r="E997" s="66"/>
      <c r="F997" s="66"/>
      <c r="G997" s="66"/>
      <c r="H997" s="66"/>
      <c r="I997" s="66"/>
      <c r="J997" s="66"/>
      <c r="K997" s="66"/>
      <c r="L997" s="66"/>
      <c r="M997" s="66"/>
      <c r="N997" s="66"/>
      <c r="O997" s="66"/>
      <c r="P997" s="66"/>
      <c r="Q997" s="66"/>
      <c r="R997" s="66"/>
    </row>
    <row r="998" spans="1:18" ht="15.75" customHeight="1">
      <c r="A998" s="66"/>
      <c r="B998" s="66"/>
      <c r="C998" s="66"/>
      <c r="D998" s="66"/>
      <c r="E998" s="66"/>
      <c r="F998" s="66"/>
      <c r="G998" s="66"/>
      <c r="H998" s="66"/>
      <c r="I998" s="66"/>
      <c r="J998" s="66"/>
      <c r="K998" s="66"/>
      <c r="L998" s="66"/>
      <c r="M998" s="66"/>
      <c r="N998" s="66"/>
      <c r="O998" s="66"/>
      <c r="P998" s="66"/>
      <c r="Q998" s="66"/>
      <c r="R998" s="66"/>
    </row>
    <row r="999" spans="1:18" ht="15.75" customHeight="1">
      <c r="A999" s="66"/>
      <c r="B999" s="66"/>
      <c r="C999" s="66"/>
      <c r="D999" s="66"/>
      <c r="E999" s="66"/>
      <c r="F999" s="66"/>
      <c r="G999" s="66"/>
      <c r="H999" s="66"/>
      <c r="I999" s="66"/>
      <c r="J999" s="66"/>
      <c r="K999" s="66"/>
      <c r="L999" s="66"/>
      <c r="M999" s="66"/>
      <c r="N999" s="66"/>
      <c r="O999" s="66"/>
      <c r="P999" s="66"/>
      <c r="Q999" s="66"/>
      <c r="R999" s="66"/>
    </row>
    <row r="1000" spans="1:18" ht="15.75" customHeight="1">
      <c r="A1000" s="66"/>
      <c r="B1000" s="66"/>
      <c r="C1000" s="66"/>
      <c r="D1000" s="66"/>
      <c r="E1000" s="66"/>
      <c r="F1000" s="66"/>
      <c r="G1000" s="66"/>
      <c r="H1000" s="66"/>
      <c r="I1000" s="66"/>
      <c r="J1000" s="66"/>
      <c r="K1000" s="66"/>
      <c r="L1000" s="66"/>
      <c r="M1000" s="66"/>
      <c r="N1000" s="66"/>
      <c r="O1000" s="66"/>
      <c r="P1000" s="66"/>
      <c r="Q1000" s="66"/>
      <c r="R1000" s="66"/>
    </row>
    <row r="1001" spans="1:18" ht="15.75" customHeight="1">
      <c r="A1001" s="66"/>
      <c r="B1001" s="66"/>
      <c r="C1001" s="66"/>
      <c r="D1001" s="66"/>
      <c r="E1001" s="66"/>
      <c r="F1001" s="66"/>
      <c r="G1001" s="66"/>
      <c r="H1001" s="66"/>
      <c r="I1001" s="66"/>
      <c r="J1001" s="66"/>
      <c r="K1001" s="66"/>
      <c r="L1001" s="66"/>
      <c r="M1001" s="66"/>
      <c r="N1001" s="66"/>
      <c r="O1001" s="66"/>
      <c r="P1001" s="66"/>
      <c r="Q1001" s="66"/>
      <c r="R1001" s="66"/>
    </row>
    <row r="1002" spans="1:18" ht="15.75" customHeight="1">
      <c r="A1002" s="66"/>
      <c r="B1002" s="66"/>
      <c r="C1002" s="66"/>
      <c r="D1002" s="66"/>
      <c r="E1002" s="66"/>
      <c r="F1002" s="66"/>
      <c r="G1002" s="66"/>
      <c r="H1002" s="66"/>
      <c r="I1002" s="66"/>
      <c r="J1002" s="66"/>
      <c r="K1002" s="66"/>
      <c r="L1002" s="66"/>
      <c r="M1002" s="66"/>
      <c r="N1002" s="66"/>
      <c r="O1002" s="66"/>
      <c r="P1002" s="66"/>
      <c r="Q1002" s="66"/>
      <c r="R1002" s="66"/>
    </row>
    <row r="1003" spans="1:18" ht="15.75" customHeight="1">
      <c r="A1003" s="66"/>
      <c r="B1003" s="66"/>
      <c r="C1003" s="66"/>
      <c r="D1003" s="66"/>
      <c r="E1003" s="66"/>
      <c r="F1003" s="66"/>
      <c r="G1003" s="66"/>
      <c r="H1003" s="66"/>
      <c r="I1003" s="66"/>
      <c r="J1003" s="66"/>
      <c r="K1003" s="66"/>
      <c r="L1003" s="66"/>
      <c r="M1003" s="66"/>
      <c r="N1003" s="66"/>
      <c r="O1003" s="66"/>
      <c r="P1003" s="66"/>
      <c r="Q1003" s="66"/>
      <c r="R1003" s="66"/>
    </row>
    <row r="1004" spans="1:18" ht="15.75" customHeight="1">
      <c r="A1004" s="66"/>
      <c r="B1004" s="66"/>
      <c r="C1004" s="66"/>
      <c r="D1004" s="66"/>
      <c r="E1004" s="66"/>
      <c r="F1004" s="66"/>
      <c r="G1004" s="66"/>
      <c r="H1004" s="66"/>
      <c r="I1004" s="66"/>
      <c r="J1004" s="66"/>
      <c r="K1004" s="66"/>
      <c r="L1004" s="66"/>
      <c r="M1004" s="66"/>
      <c r="N1004" s="66"/>
      <c r="O1004" s="66"/>
      <c r="P1004" s="66"/>
      <c r="Q1004" s="66"/>
      <c r="R1004" s="66"/>
    </row>
    <row r="1005" spans="1:18" ht="15.75" customHeight="1">
      <c r="A1005" s="66"/>
      <c r="B1005" s="66"/>
      <c r="C1005" s="66"/>
      <c r="D1005" s="66"/>
      <c r="E1005" s="66"/>
      <c r="F1005" s="66"/>
      <c r="G1005" s="66"/>
      <c r="H1005" s="66"/>
      <c r="I1005" s="66"/>
      <c r="J1005" s="66"/>
      <c r="K1005" s="66"/>
      <c r="L1005" s="66"/>
      <c r="M1005" s="66"/>
      <c r="N1005" s="66"/>
      <c r="O1005" s="66"/>
      <c r="P1005" s="66"/>
      <c r="Q1005" s="66"/>
      <c r="R1005" s="66"/>
    </row>
  </sheetData>
  <sheetProtection algorithmName="SHA-512" hashValue="zvJpS3ErzedK6TDjqhpV+WeLgh14LdJTLXrs+Q543XekH20+e87T/dk1neG7RCx3gbIxtRKZmspTckc3qpdylA==" saltValue="ULqr5mllzFlbuuDi2R36Jg==" spinCount="100000" sheet="1" formatCells="0" formatColumns="0" formatRows="0" insertColumns="0" insertRows="0" insertHyperlinks="0" deleteColumns="0" deleteRows="0" sort="0" autoFilter="0" pivotTables="0"/>
  <autoFilter ref="A7:AMB24" xr:uid="{00000000-0009-0000-0000-000004000000}"/>
  <mergeCells count="10">
    <mergeCell ref="A39:N39"/>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 G36:G37</xm:sqref>
        </x14:dataValidation>
        <x14:dataValidation type="list" allowBlank="1" showErrorMessage="1" xr:uid="{00000000-0002-0000-0400-000007000000}">
          <x14:formula1>
            <xm:f>'C:\Users\mayer\Downloads\[Cultura Ciudadana TPCC Programación (2).xlsm]Tablas Listas Desplegables'!#REF!</xm:f>
          </x14:formula1>
          <xm:sqref>A21:A37</xm:sqref>
        </x14:dataValidation>
        <x14:dataValidation type="list" allowBlank="1" showInputMessage="1" showErrorMessage="1" xr:uid="{00000000-0002-0000-0400-000008000000}">
          <x14:formula1>
            <xm:f>'[TPJ JUVENTUD AGOSTO.xlsx]Tablas Listas Desplegables'!#REF!</xm:f>
          </x14:formula1>
          <xm:sqref>G25:G35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2022-10-21T17:19:38Z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